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15" windowWidth="15480" windowHeight="8730" tabRatio="894" activeTab="1"/>
  </bookViews>
  <sheets>
    <sheet name="2013 Eligible Recovery Summary " sheetId="22" r:id="rId1"/>
    <sheet name="2013 RoR ILEC Interstate Rates" sheetId="1" r:id="rId2"/>
    <sheet name="2013 RoR ILEC Intrastate Rates" sheetId="10" r:id="rId3"/>
    <sheet name="2013 RoR ILEC Rec. Comp. Rates" sheetId="12" r:id="rId4"/>
  </sheets>
  <definedNames>
    <definedName name="_xlnm.Print_Area" localSheetId="0">'2013 Eligible Recovery Summary '!$A$1:$H$41</definedName>
    <definedName name="_xlnm.Print_Area" localSheetId="1">'2013 RoR ILEC Interstate Rates'!$A$1:$H$74</definedName>
    <definedName name="_xlnm.Print_Area" localSheetId="2">'2013 RoR ILEC Intrastate Rates'!$A$1:$S$70</definedName>
    <definedName name="_xlnm.Print_Area" localSheetId="3">'2013 RoR ILEC Rec. Comp. Rates'!$A$1:$O$30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P26" i="12" l="1"/>
  <c r="I10" i="10"/>
  <c r="I7" i="10"/>
  <c r="H11" i="1" l="1"/>
  <c r="F11" i="1" l="1"/>
  <c r="D10" i="22" l="1"/>
  <c r="C10" i="22"/>
  <c r="B1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41" i="22" l="1"/>
  <c r="V67" i="10"/>
  <c r="V65" i="10"/>
  <c r="V64" i="10"/>
  <c r="V63" i="10"/>
  <c r="V62" i="10"/>
  <c r="V61" i="10"/>
  <c r="V59" i="10"/>
  <c r="V58" i="10"/>
  <c r="V57" i="10"/>
  <c r="V56" i="10"/>
  <c r="V55" i="10"/>
  <c r="V52" i="10"/>
  <c r="V51" i="10"/>
  <c r="V50" i="10"/>
  <c r="V49" i="10"/>
  <c r="V48" i="10"/>
  <c r="V46" i="10"/>
  <c r="V45" i="10"/>
  <c r="V44" i="10"/>
  <c r="V43" i="10"/>
  <c r="V42" i="10"/>
  <c r="V40" i="10"/>
  <c r="V39" i="10"/>
  <c r="V38" i="10"/>
  <c r="V37" i="10"/>
  <c r="V36" i="10"/>
  <c r="V33" i="10"/>
  <c r="V32" i="10"/>
  <c r="V31" i="10"/>
  <c r="V30" i="10"/>
  <c r="V29" i="10"/>
  <c r="V27" i="10"/>
  <c r="V26" i="10"/>
  <c r="V25" i="10"/>
  <c r="V24" i="10"/>
  <c r="V23" i="10"/>
  <c r="V21" i="10"/>
  <c r="V20" i="10"/>
  <c r="V19" i="10"/>
  <c r="V18" i="10"/>
  <c r="V17" i="10"/>
  <c r="G7" i="12" l="1"/>
  <c r="T26" i="12"/>
  <c r="Q26" i="12"/>
  <c r="W20" i="12"/>
  <c r="W19" i="12"/>
  <c r="W18" i="12"/>
  <c r="W17" i="12"/>
  <c r="W16" i="12"/>
  <c r="V20" i="12"/>
  <c r="V19" i="12"/>
  <c r="V18" i="12"/>
  <c r="V17" i="12"/>
  <c r="V16" i="12"/>
  <c r="U19" i="12"/>
  <c r="U18" i="12"/>
  <c r="U17" i="12"/>
  <c r="U20" i="12" s="1"/>
  <c r="U16" i="12"/>
  <c r="T20" i="12"/>
  <c r="S20" i="12"/>
  <c r="R20" i="12"/>
  <c r="R19" i="12"/>
  <c r="R18" i="12"/>
  <c r="R17" i="12"/>
  <c r="R16" i="12"/>
  <c r="Q20" i="12"/>
  <c r="Q19" i="12"/>
  <c r="Q18" i="12"/>
  <c r="Q17" i="12"/>
  <c r="Q16" i="12"/>
  <c r="P19" i="12"/>
  <c r="P18" i="12"/>
  <c r="P17" i="12"/>
  <c r="P16" i="12"/>
  <c r="J10" i="22"/>
  <c r="I10" i="22"/>
  <c r="I9" i="10"/>
  <c r="S26" i="12" l="1"/>
  <c r="U26" i="12" s="1"/>
  <c r="G8" i="12" s="1"/>
  <c r="G9" i="12" s="1"/>
  <c r="K10" i="22" s="1"/>
  <c r="H10" i="1" l="1"/>
  <c r="H7" i="1"/>
  <c r="H8" i="1"/>
  <c r="AM7" i="10"/>
  <c r="AM8" i="10" s="1"/>
  <c r="AM10" i="10" s="1"/>
  <c r="AM9" i="10"/>
  <c r="K69" i="1"/>
  <c r="K68" i="1"/>
  <c r="K67" i="1"/>
  <c r="K66" i="1"/>
  <c r="K65" i="1"/>
  <c r="K63" i="1"/>
  <c r="K62" i="1"/>
  <c r="K61" i="1"/>
  <c r="K60" i="1"/>
  <c r="K59" i="1"/>
  <c r="K57" i="1"/>
  <c r="K56" i="1"/>
  <c r="K55" i="1"/>
  <c r="K54" i="1"/>
  <c r="K53" i="1"/>
  <c r="K51" i="1"/>
  <c r="K50" i="1"/>
  <c r="K49" i="1"/>
  <c r="K48" i="1"/>
  <c r="K47" i="1"/>
  <c r="K45" i="1"/>
  <c r="K44" i="1"/>
  <c r="K43" i="1"/>
  <c r="K42" i="1"/>
  <c r="K41" i="1"/>
  <c r="K39" i="1"/>
  <c r="K38" i="1"/>
  <c r="K37" i="1"/>
  <c r="K36" i="1"/>
  <c r="K35" i="1"/>
  <c r="K33" i="1"/>
  <c r="K32" i="1"/>
  <c r="K31" i="1"/>
  <c r="K30" i="1"/>
  <c r="K29" i="1"/>
  <c r="K27" i="1"/>
  <c r="K26" i="1"/>
  <c r="K25" i="1"/>
  <c r="K24" i="1"/>
  <c r="K23" i="1"/>
  <c r="K21" i="1"/>
  <c r="K20" i="1"/>
  <c r="K19" i="1"/>
  <c r="K18" i="1"/>
  <c r="K17" i="1"/>
  <c r="K71" i="1" s="1"/>
  <c r="H9" i="1" l="1"/>
  <c r="X65" i="10"/>
  <c r="X64" i="10"/>
  <c r="X63" i="10"/>
  <c r="X62" i="10"/>
  <c r="X61" i="10"/>
  <c r="X59" i="10"/>
  <c r="X58" i="10"/>
  <c r="X57" i="10"/>
  <c r="X56" i="10"/>
  <c r="X55" i="10"/>
  <c r="X52" i="10"/>
  <c r="X51" i="10"/>
  <c r="X50" i="10"/>
  <c r="X49" i="10"/>
  <c r="X48" i="10"/>
  <c r="X46" i="10"/>
  <c r="X45" i="10"/>
  <c r="X44" i="10"/>
  <c r="X43" i="10"/>
  <c r="X42" i="10"/>
  <c r="X40" i="10"/>
  <c r="X39" i="10"/>
  <c r="X38" i="10"/>
  <c r="X37" i="10"/>
  <c r="X36" i="10"/>
  <c r="X33" i="10"/>
  <c r="X32" i="10"/>
  <c r="X31" i="10"/>
  <c r="X30" i="10"/>
  <c r="X29" i="10"/>
  <c r="X27" i="10"/>
  <c r="X26" i="10"/>
  <c r="X25" i="10"/>
  <c r="X24" i="10"/>
  <c r="X23" i="10"/>
  <c r="X21" i="10"/>
  <c r="X20" i="10"/>
  <c r="X19" i="10"/>
  <c r="X18" i="10"/>
  <c r="X17" i="10"/>
  <c r="U65" i="10"/>
  <c r="U64" i="10"/>
  <c r="U63" i="10"/>
  <c r="U62" i="10"/>
  <c r="U61" i="10"/>
  <c r="U59" i="10"/>
  <c r="U58" i="10"/>
  <c r="U57" i="10"/>
  <c r="U56" i="10"/>
  <c r="U55" i="10"/>
  <c r="U52" i="10"/>
  <c r="U51" i="10"/>
  <c r="U50" i="10"/>
  <c r="U49" i="10"/>
  <c r="U48" i="10"/>
  <c r="U46" i="10"/>
  <c r="U45" i="10"/>
  <c r="U44" i="10"/>
  <c r="U43" i="10"/>
  <c r="U42" i="10"/>
  <c r="U40" i="10"/>
  <c r="U39" i="10"/>
  <c r="U38" i="10"/>
  <c r="U37" i="10"/>
  <c r="U36" i="10"/>
  <c r="U33" i="10"/>
  <c r="U32" i="10"/>
  <c r="U31" i="10"/>
  <c r="U30" i="10"/>
  <c r="U29" i="10"/>
  <c r="U27" i="10"/>
  <c r="U26" i="10"/>
  <c r="U25" i="10"/>
  <c r="U24" i="10"/>
  <c r="U23" i="10"/>
  <c r="U21" i="10"/>
  <c r="U20" i="10"/>
  <c r="U19" i="10"/>
  <c r="U18" i="10"/>
  <c r="U17" i="10"/>
  <c r="U67" i="10" l="1"/>
  <c r="X67" i="10"/>
  <c r="N16" i="12"/>
  <c r="D16" i="12"/>
  <c r="H16" i="12" s="1"/>
  <c r="G16" i="12"/>
  <c r="N17" i="12"/>
  <c r="N20" i="12" s="1"/>
  <c r="D17" i="12"/>
  <c r="G17" i="12"/>
  <c r="H17" i="12" s="1"/>
  <c r="N18" i="12"/>
  <c r="D18" i="12"/>
  <c r="G18" i="12"/>
  <c r="H18" i="12"/>
  <c r="M18" i="12" s="1"/>
  <c r="O18" i="12" s="1"/>
  <c r="N19" i="12"/>
  <c r="D19" i="12"/>
  <c r="G19" i="12"/>
  <c r="H19" i="12" s="1"/>
  <c r="B20" i="12"/>
  <c r="K20" i="12" s="1"/>
  <c r="E26" i="12" s="1"/>
  <c r="D26" i="12"/>
  <c r="I26" i="1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L20" i="12"/>
  <c r="E20" i="12"/>
  <c r="R65" i="10"/>
  <c r="R64" i="10"/>
  <c r="R61" i="10"/>
  <c r="R59" i="10"/>
  <c r="R56" i="10"/>
  <c r="R55" i="10"/>
  <c r="R50" i="10"/>
  <c r="R49" i="10"/>
  <c r="R46" i="10"/>
  <c r="R45" i="10"/>
  <c r="R42" i="10"/>
  <c r="R40" i="10"/>
  <c r="R37" i="10"/>
  <c r="R36" i="10"/>
  <c r="R31" i="10"/>
  <c r="R30" i="10"/>
  <c r="R26" i="10"/>
  <c r="R25" i="10"/>
  <c r="R21" i="10"/>
  <c r="R20" i="10"/>
  <c r="R17" i="10"/>
  <c r="R63" i="10"/>
  <c r="R62" i="10"/>
  <c r="R58" i="10"/>
  <c r="R57" i="10"/>
  <c r="R52" i="10"/>
  <c r="R51" i="10"/>
  <c r="R48" i="10"/>
  <c r="R44" i="10"/>
  <c r="R43" i="10"/>
  <c r="R39" i="10"/>
  <c r="R38" i="10"/>
  <c r="R33" i="10"/>
  <c r="R32" i="10"/>
  <c r="R29" i="10"/>
  <c r="R27" i="10"/>
  <c r="R24" i="10"/>
  <c r="R23" i="10"/>
  <c r="R19" i="10"/>
  <c r="R18" i="10"/>
  <c r="P65" i="10"/>
  <c r="S65" i="10" s="1"/>
  <c r="P64" i="10"/>
  <c r="S64" i="10" s="1"/>
  <c r="P63" i="10"/>
  <c r="P62" i="10"/>
  <c r="P61" i="10"/>
  <c r="P59" i="10"/>
  <c r="P58" i="10"/>
  <c r="P57" i="10"/>
  <c r="P56" i="10"/>
  <c r="S56" i="10" s="1"/>
  <c r="P55" i="10"/>
  <c r="S55" i="10" s="1"/>
  <c r="P52" i="10"/>
  <c r="S52" i="10" s="1"/>
  <c r="P51" i="10"/>
  <c r="P50" i="10"/>
  <c r="P49" i="10"/>
  <c r="P48" i="10"/>
  <c r="P46" i="10"/>
  <c r="P45" i="10"/>
  <c r="P44" i="10"/>
  <c r="P43" i="10"/>
  <c r="S43" i="10" s="1"/>
  <c r="P42" i="10"/>
  <c r="P40" i="10"/>
  <c r="P39" i="10"/>
  <c r="P38" i="10"/>
  <c r="P37" i="10"/>
  <c r="P36" i="10"/>
  <c r="P33" i="10"/>
  <c r="P32" i="10"/>
  <c r="S32" i="10" s="1"/>
  <c r="P31" i="10"/>
  <c r="P30" i="10"/>
  <c r="P29" i="10"/>
  <c r="P27" i="10"/>
  <c r="P26" i="10"/>
  <c r="P25" i="10"/>
  <c r="P24" i="10"/>
  <c r="P23" i="10"/>
  <c r="S23" i="10" s="1"/>
  <c r="P21" i="10"/>
  <c r="P20" i="10"/>
  <c r="P19" i="10"/>
  <c r="P18" i="10"/>
  <c r="P17" i="10"/>
  <c r="I63" i="10"/>
  <c r="M63" i="10"/>
  <c r="I58" i="10"/>
  <c r="M58" i="10"/>
  <c r="I48" i="10"/>
  <c r="M48" i="10"/>
  <c r="I44" i="10"/>
  <c r="M44" i="10"/>
  <c r="I33" i="10"/>
  <c r="M33" i="10"/>
  <c r="I24" i="10"/>
  <c r="M24" i="10"/>
  <c r="M65" i="10"/>
  <c r="M64" i="10"/>
  <c r="M62" i="10"/>
  <c r="M61" i="10"/>
  <c r="M59" i="10"/>
  <c r="N59" i="10" s="1"/>
  <c r="I59" i="10"/>
  <c r="M57" i="10"/>
  <c r="M56" i="10"/>
  <c r="M55" i="10"/>
  <c r="M52" i="10"/>
  <c r="M51" i="10"/>
  <c r="M50" i="10"/>
  <c r="M49" i="10"/>
  <c r="I49" i="10"/>
  <c r="M46" i="10"/>
  <c r="M45" i="10"/>
  <c r="I45" i="10"/>
  <c r="M43" i="10"/>
  <c r="M42" i="10"/>
  <c r="M40" i="10"/>
  <c r="M39" i="10"/>
  <c r="M38" i="10"/>
  <c r="M37" i="10"/>
  <c r="M36" i="10"/>
  <c r="I36" i="10"/>
  <c r="K36" i="10" s="1"/>
  <c r="M32" i="10"/>
  <c r="M31" i="10"/>
  <c r="M30" i="10"/>
  <c r="M29" i="10"/>
  <c r="M27" i="10"/>
  <c r="M26" i="10"/>
  <c r="M25" i="10"/>
  <c r="I25" i="10"/>
  <c r="M23" i="10"/>
  <c r="M21" i="10"/>
  <c r="M17" i="10"/>
  <c r="J59" i="10"/>
  <c r="K59" i="10" s="1"/>
  <c r="J49" i="10"/>
  <c r="J45" i="10"/>
  <c r="J36" i="10"/>
  <c r="J25" i="10"/>
  <c r="I65" i="10"/>
  <c r="J65" i="10"/>
  <c r="I64" i="10"/>
  <c r="N64" i="10" s="1"/>
  <c r="J64" i="10"/>
  <c r="I62" i="10"/>
  <c r="J62" i="10"/>
  <c r="I61" i="10"/>
  <c r="J61" i="10"/>
  <c r="J63" i="10"/>
  <c r="J58" i="10"/>
  <c r="J57" i="10"/>
  <c r="J56" i="10"/>
  <c r="J55" i="10"/>
  <c r="J52" i="10"/>
  <c r="J51" i="10"/>
  <c r="J50" i="10"/>
  <c r="J48" i="10"/>
  <c r="J46" i="10"/>
  <c r="J44" i="10"/>
  <c r="J43" i="10"/>
  <c r="J42" i="10"/>
  <c r="J40" i="10"/>
  <c r="J39" i="10"/>
  <c r="J38" i="10"/>
  <c r="J37" i="10"/>
  <c r="J33" i="10"/>
  <c r="J32" i="10"/>
  <c r="J31" i="10"/>
  <c r="J30" i="10"/>
  <c r="J29" i="10"/>
  <c r="J27" i="10"/>
  <c r="J26" i="10"/>
  <c r="J24" i="10"/>
  <c r="J23" i="10"/>
  <c r="J21" i="10"/>
  <c r="J20" i="10"/>
  <c r="J19" i="10"/>
  <c r="J18" i="10"/>
  <c r="O67" i="10"/>
  <c r="I57" i="10"/>
  <c r="I56" i="10"/>
  <c r="I55" i="10"/>
  <c r="I52" i="10"/>
  <c r="I51" i="10"/>
  <c r="I50" i="10"/>
  <c r="I46" i="10"/>
  <c r="N46" i="10" s="1"/>
  <c r="I43" i="10"/>
  <c r="I42" i="10"/>
  <c r="I40" i="10"/>
  <c r="I39" i="10"/>
  <c r="I38" i="10"/>
  <c r="I37" i="10"/>
  <c r="K37" i="10" s="1"/>
  <c r="I32" i="10"/>
  <c r="I31" i="10"/>
  <c r="I30" i="10"/>
  <c r="I29" i="10"/>
  <c r="I27" i="10"/>
  <c r="I26" i="10"/>
  <c r="I23" i="10"/>
  <c r="I21" i="10"/>
  <c r="H69" i="1"/>
  <c r="H68" i="1"/>
  <c r="H67" i="1"/>
  <c r="H66" i="1"/>
  <c r="H65" i="1"/>
  <c r="H63" i="1"/>
  <c r="H62" i="1"/>
  <c r="H61" i="1"/>
  <c r="H60" i="1"/>
  <c r="H59" i="1"/>
  <c r="H57" i="1"/>
  <c r="H56" i="1"/>
  <c r="H55" i="1"/>
  <c r="H54" i="1"/>
  <c r="H53" i="1"/>
  <c r="H51" i="1"/>
  <c r="H50" i="1"/>
  <c r="H49" i="1"/>
  <c r="H48" i="1"/>
  <c r="H47" i="1"/>
  <c r="H45" i="1"/>
  <c r="H44" i="1"/>
  <c r="H43" i="1"/>
  <c r="H42" i="1"/>
  <c r="H41" i="1"/>
  <c r="H39" i="1"/>
  <c r="H38" i="1"/>
  <c r="H37" i="1"/>
  <c r="H36" i="1"/>
  <c r="H35" i="1"/>
  <c r="H33" i="1"/>
  <c r="H32" i="1"/>
  <c r="H31" i="1"/>
  <c r="H30" i="1"/>
  <c r="H29" i="1"/>
  <c r="H27" i="1"/>
  <c r="H26" i="1"/>
  <c r="H25" i="1"/>
  <c r="H24" i="1"/>
  <c r="H23" i="1"/>
  <c r="H21" i="1"/>
  <c r="H20" i="1"/>
  <c r="H19" i="1"/>
  <c r="H18" i="1"/>
  <c r="H71" i="1" s="1"/>
  <c r="F10" i="1" s="1"/>
  <c r="H17" i="1"/>
  <c r="F9" i="1"/>
  <c r="M19" i="10"/>
  <c r="I19" i="10"/>
  <c r="J17" i="10"/>
  <c r="I20" i="10"/>
  <c r="I17" i="10"/>
  <c r="I18" i="10"/>
  <c r="M18" i="10"/>
  <c r="M20" i="10"/>
  <c r="N20" i="10" s="1"/>
  <c r="K20" i="10" l="1"/>
  <c r="K31" i="10"/>
  <c r="N39" i="10"/>
  <c r="N50" i="10"/>
  <c r="N56" i="10"/>
  <c r="G7" i="10"/>
  <c r="K43" i="10"/>
  <c r="K52" i="10"/>
  <c r="K27" i="10"/>
  <c r="K44" i="10"/>
  <c r="K57" i="10"/>
  <c r="N49" i="10"/>
  <c r="N65" i="10"/>
  <c r="N40" i="10"/>
  <c r="K50" i="10"/>
  <c r="K55" i="10"/>
  <c r="N30" i="10"/>
  <c r="N21" i="10"/>
  <c r="K39" i="10"/>
  <c r="N27" i="10"/>
  <c r="N29" i="10"/>
  <c r="K45" i="10"/>
  <c r="N36" i="10"/>
  <c r="N33" i="10"/>
  <c r="N63" i="10"/>
  <c r="S25" i="10"/>
  <c r="S36" i="10"/>
  <c r="S45" i="10"/>
  <c r="N32" i="10"/>
  <c r="K58" i="10"/>
  <c r="K25" i="10"/>
  <c r="N57" i="10"/>
  <c r="N44" i="10"/>
  <c r="S21" i="10"/>
  <c r="S31" i="10"/>
  <c r="S42" i="10"/>
  <c r="S51" i="10"/>
  <c r="S62" i="10"/>
  <c r="N42" i="10"/>
  <c r="N55" i="10"/>
  <c r="N38" i="10"/>
  <c r="K62" i="10"/>
  <c r="S19" i="10"/>
  <c r="S29" i="10"/>
  <c r="S39" i="10"/>
  <c r="N26" i="10"/>
  <c r="K18" i="10"/>
  <c r="N19" i="10"/>
  <c r="K51" i="10"/>
  <c r="K64" i="10"/>
  <c r="K65" i="10"/>
  <c r="K48" i="10"/>
  <c r="S20" i="10"/>
  <c r="S30" i="10"/>
  <c r="S40" i="10"/>
  <c r="S50" i="10"/>
  <c r="S61" i="10"/>
  <c r="R67" i="10"/>
  <c r="G9" i="10" s="1"/>
  <c r="N61" i="10"/>
  <c r="N52" i="10"/>
  <c r="S37" i="10"/>
  <c r="S46" i="10"/>
  <c r="S57" i="10"/>
  <c r="K29" i="10"/>
  <c r="N18" i="10"/>
  <c r="K21" i="10"/>
  <c r="N37" i="10"/>
  <c r="K40" i="10"/>
  <c r="N43" i="10"/>
  <c r="K24" i="10"/>
  <c r="K30" i="10"/>
  <c r="K42" i="10"/>
  <c r="K63" i="10"/>
  <c r="N25" i="10"/>
  <c r="N45" i="10"/>
  <c r="N48" i="10"/>
  <c r="N58" i="10"/>
  <c r="P67" i="10"/>
  <c r="G8" i="10" s="1"/>
  <c r="S27" i="10"/>
  <c r="S38" i="10"/>
  <c r="S48" i="10"/>
  <c r="S58" i="10"/>
  <c r="S63" i="10"/>
  <c r="K32" i="10"/>
  <c r="N24" i="10"/>
  <c r="S17" i="10"/>
  <c r="S26" i="10"/>
  <c r="J67" i="10"/>
  <c r="N23" i="10"/>
  <c r="N31" i="10"/>
  <c r="K46" i="10"/>
  <c r="N51" i="10"/>
  <c r="M67" i="10"/>
  <c r="S24" i="10"/>
  <c r="S33" i="10"/>
  <c r="S44" i="10"/>
  <c r="S49" i="10"/>
  <c r="S59" i="10"/>
  <c r="M19" i="12"/>
  <c r="O19" i="12" s="1"/>
  <c r="I19" i="12"/>
  <c r="J19" i="12" s="1"/>
  <c r="K17" i="10"/>
  <c r="I67" i="10"/>
  <c r="N17" i="10"/>
  <c r="F26" i="12"/>
  <c r="H26" i="12" s="1"/>
  <c r="J26" i="12" s="1"/>
  <c r="E8" i="12" s="1"/>
  <c r="I17" i="12"/>
  <c r="J17" i="12" s="1"/>
  <c r="M17" i="12"/>
  <c r="O17" i="12" s="1"/>
  <c r="M16" i="12"/>
  <c r="I16" i="12"/>
  <c r="K23" i="10"/>
  <c r="K26" i="10"/>
  <c r="K33" i="10"/>
  <c r="K38" i="10"/>
  <c r="K56" i="10"/>
  <c r="K61" i="10"/>
  <c r="K49" i="10"/>
  <c r="N62" i="10"/>
  <c r="I18" i="12"/>
  <c r="J18" i="12" s="1"/>
  <c r="S18" i="10"/>
  <c r="K19" i="10"/>
  <c r="S67" i="10" l="1"/>
  <c r="G10" i="10" s="1"/>
  <c r="O10" i="22" s="1"/>
  <c r="O41" i="22" s="1"/>
  <c r="N67" i="10"/>
  <c r="I20" i="12"/>
  <c r="J16" i="12"/>
  <c r="J20" i="12" s="1"/>
  <c r="O16" i="12"/>
  <c r="O20" i="12" s="1"/>
  <c r="E7" i="12" s="1"/>
  <c r="E9" i="12" s="1"/>
  <c r="M20" i="12"/>
  <c r="K67" i="10"/>
  <c r="I8" i="10" l="1"/>
</calcChain>
</file>

<file path=xl/sharedStrings.xml><?xml version="1.0" encoding="utf-8"?>
<sst xmlns="http://schemas.openxmlformats.org/spreadsheetml/2006/main" count="310" uniqueCount="217">
  <si>
    <t>FY 2011 Revenue</t>
  </si>
  <si>
    <t>Interstate Switched Access Rate Element</t>
  </si>
  <si>
    <t>FY 2011 MOU</t>
  </si>
  <si>
    <t xml:space="preserve">12/29/11 Interstate Rate </t>
  </si>
  <si>
    <t>Interstate Tariff Section</t>
  </si>
  <si>
    <t>USOC</t>
  </si>
  <si>
    <t>Most Recently Filed Interstate Switched Access Revenue Requirement</t>
  </si>
  <si>
    <t>BAF X Most Recently Filed Interstate Switched Access Revenue Requirement</t>
  </si>
  <si>
    <t>Input</t>
  </si>
  <si>
    <t>** LOCAL SWITCHING **</t>
  </si>
  <si>
    <t>** INFORMATION **</t>
  </si>
  <si>
    <t>** TANDEM-SWITCHED TRANSPORT AND TANDEM **</t>
  </si>
  <si>
    <t>** SIGNALING FOR TANDEM SWITCHING **</t>
  </si>
  <si>
    <t>** DIRECT-TRUNKED TRANSPORT  **</t>
  </si>
  <si>
    <t>** DEDICATED SIGNALING TRANSPORT **</t>
  </si>
  <si>
    <t>** ENTRANCE FACILITIES **</t>
  </si>
  <si>
    <t>** LINE INFORMATION DATABASE **</t>
  </si>
  <si>
    <t>** BILLING NAME AND ADDRESS **</t>
  </si>
  <si>
    <t>Sum of Col. H</t>
  </si>
  <si>
    <t>Intrastate Tariff Section</t>
  </si>
  <si>
    <t>12/29/2011 Intrastate Rate</t>
  </si>
  <si>
    <t>12/29/2011 Interstate Rate</t>
  </si>
  <si>
    <t>TY 2012-2013 Expected Units</t>
  </si>
  <si>
    <t>50% of Price-Out Difference</t>
  </si>
  <si>
    <t>Intrastate Price-Out with 12/29/2011 Rates and FY 2011 Units</t>
  </si>
  <si>
    <t>Interstate Price-Out with 12/29/2011 Rates and FY 2011 Units</t>
  </si>
  <si>
    <t>** TERMINATING END OFFICE ACCESS SERVICE  **</t>
  </si>
  <si>
    <t>Terminating Carrier Common Line</t>
  </si>
  <si>
    <t>Terminating Local Switching</t>
  </si>
  <si>
    <t>** TERMINATING TANDEM-SWITCHED TRANSPORT ACCESS SERVICE **</t>
  </si>
  <si>
    <t>Terminating Other (e.g., information surcharge, Transport or Residual Interconnection Charges)</t>
  </si>
  <si>
    <t>Terminating Tandem Switching</t>
  </si>
  <si>
    <t>Originating and Terminating Entrance Facilities</t>
  </si>
  <si>
    <t>Terminating Tandem-Switched Common Transport</t>
  </si>
  <si>
    <t>Originating and Terminating Tandem-Switched Dedicated Transport</t>
  </si>
  <si>
    <t xml:space="preserve">Originating and Terminating Direct-Trunked Transport </t>
  </si>
  <si>
    <t>** ORIGINATING AND TERMINATING DEDICATED TRANSPORT ACCESS SERVICE **</t>
  </si>
  <si>
    <t>FY 2011 Intrastate Units:  Terminating for Non-Dedicated or Originating and Terminating for Dedicated Elements</t>
  </si>
  <si>
    <t>7/1/2012 Proposed Rate</t>
  </si>
  <si>
    <t>7/1/2012 Proposed Intrastate Rate</t>
  </si>
  <si>
    <t>F*H</t>
  </si>
  <si>
    <t>G*H</t>
  </si>
  <si>
    <t>L*H</t>
  </si>
  <si>
    <t>Intrastate Price-Out Difference</t>
  </si>
  <si>
    <t>I-M</t>
  </si>
  <si>
    <t>FY 2011 Actual Intrastate Revenue</t>
  </si>
  <si>
    <t>95% of FY 2011 Actual Intrastate Revenue</t>
  </si>
  <si>
    <t>.95*O</t>
  </si>
  <si>
    <t>Total</t>
  </si>
  <si>
    <t>Sum of Col. O</t>
  </si>
  <si>
    <t>Sum of Col. P</t>
  </si>
  <si>
    <t>Total FY 2011 Actual Revenue for Transitional Intrastate Access Service Rate Elements</t>
  </si>
  <si>
    <t>Sum of Col. R</t>
  </si>
  <si>
    <t>Filing Date:</t>
  </si>
  <si>
    <t xml:space="preserve">Filing Entity: </t>
  </si>
  <si>
    <t>COSA:</t>
  </si>
  <si>
    <t>Transmittal Number:</t>
  </si>
  <si>
    <t>Sum of Col. S</t>
  </si>
  <si>
    <t>F*G</t>
  </si>
  <si>
    <t>TY 2012-2013 Expected Maximum Revenue</t>
  </si>
  <si>
    <t>Reciprocal Compensation</t>
  </si>
  <si>
    <t>FY 2011 Average Rate</t>
  </si>
  <si>
    <t>Revenue Difference</t>
  </si>
  <si>
    <t>% Revenue Difference</t>
  </si>
  <si>
    <t>B/C</t>
  </si>
  <si>
    <t>(D-G)/2+G or D</t>
  </si>
  <si>
    <t>H*C</t>
  </si>
  <si>
    <t>B - I</t>
  </si>
  <si>
    <t>(J/B)*100</t>
  </si>
  <si>
    <t>H*L</t>
  </si>
  <si>
    <t>N-M</t>
  </si>
  <si>
    <t>95% of FY 2011 Expense</t>
  </si>
  <si>
    <t>D*(1-E)</t>
  </si>
  <si>
    <t>.95*B</t>
  </si>
  <si>
    <t>I-H</t>
  </si>
  <si>
    <t>Total Expense</t>
  </si>
  <si>
    <t>E*G</t>
  </si>
  <si>
    <t xml:space="preserve">Intrastate and Interstate Switched Access Rate Elements for Transitional Intrastate Access Service Categories </t>
  </si>
  <si>
    <t>F7*F8</t>
  </si>
  <si>
    <t>F9-F10</t>
  </si>
  <si>
    <t>.5*(I-J)</t>
  </si>
  <si>
    <t>L*Q</t>
  </si>
  <si>
    <t>Expense Category</t>
  </si>
  <si>
    <t>TY 2012-2013 Expected Intrastate Units</t>
  </si>
  <si>
    <t>TY 2012-2013 Expected Maximum Intrastate Revenue</t>
  </si>
  <si>
    <t>TY 2012-2013 Intrastate Eligible Recovery</t>
  </si>
  <si>
    <t>July 1, 2012 Average Rate</t>
  </si>
  <si>
    <t>Price Out with July 1, 2012 Average Rates and FY 2011 Units</t>
  </si>
  <si>
    <t>N/A</t>
  </si>
  <si>
    <t>TY 2012-2013 Expected Demand</t>
  </si>
  <si>
    <t>TY 2012-2013 Expected Revenue</t>
  </si>
  <si>
    <t>95% of FY 2011 Revenue</t>
  </si>
  <si>
    <t>TY 2012-2013 Expected Expense</t>
  </si>
  <si>
    <t>Interstate</t>
  </si>
  <si>
    <t>Intrastate</t>
  </si>
  <si>
    <t>Total Eligible Recovery</t>
  </si>
  <si>
    <t>COSA</t>
  </si>
  <si>
    <t>FY 2011 Expense</t>
  </si>
  <si>
    <t>Equivalent Interstate Access</t>
  </si>
  <si>
    <t>TY 2012-2013 Reciprocal Compensation Eligible Recovery Expense Calculations</t>
  </si>
  <si>
    <t>E7-E8</t>
  </si>
  <si>
    <t>TRS Increment</t>
  </si>
  <si>
    <t>Regulatory-Fees Increment</t>
  </si>
  <si>
    <t>NANPA Increment</t>
  </si>
  <si>
    <t>Total TY 2012-2013 Expected Maximum Interstate Revenue (Sum of Col. H)</t>
  </si>
  <si>
    <t>Input (Note 1)</t>
  </si>
  <si>
    <t>Note 1:  Enter one rate element per line under the relevant category.  Insert rows as necessary.</t>
  </si>
  <si>
    <t>Unit of Demand (e.g., MOU or DS1)</t>
  </si>
  <si>
    <t>B+C+D+E+F+G</t>
  </si>
  <si>
    <t>TY 2012-2013 Rec. Comp. Eligible Recovery Revenue</t>
  </si>
  <si>
    <t>TY 2012-2013 Rec. Comp. Eligible Recovery Expense</t>
  </si>
  <si>
    <t>Net Rec. Comp.</t>
  </si>
  <si>
    <t>E/F</t>
  </si>
  <si>
    <t>FY 2011 Terminating Revenue</t>
  </si>
  <si>
    <t>FY 2011 Terminating MOU</t>
  </si>
  <si>
    <t>Common Transport</t>
  </si>
  <si>
    <t xml:space="preserve">Tandem Switching </t>
  </si>
  <si>
    <t>Transport and Termination</t>
  </si>
  <si>
    <t>O20</t>
  </si>
  <si>
    <t>J26</t>
  </si>
  <si>
    <t>K20</t>
  </si>
  <si>
    <t>End Office Switching</t>
  </si>
  <si>
    <t>Revenue Category (Note 1)</t>
  </si>
  <si>
    <t xml:space="preserve">Note 1:  Use rows 16, 17, and 18 for traffic carried pursuant to reciprocal compensation agreements that specify separate rates for end office switching, tandem switching, and common transport.  </t>
  </si>
  <si>
    <t>Use row 19 for traffic carried pursuant to reciprocal compensation agreements that specify only a single transport and termination rate.</t>
  </si>
  <si>
    <t>P-R</t>
  </si>
  <si>
    <t>Intrastate Price-Out with 7/1/2012 Proposed Rates and FY 2011 Units</t>
  </si>
  <si>
    <t>T*H</t>
  </si>
  <si>
    <t>7/1/2013 Proposed Intrastate Rate</t>
  </si>
  <si>
    <t>Intrastate Price-Out with 7/1/2013 Proposed Rates and FY 2011 Units</t>
  </si>
  <si>
    <t>TY 2013-2014 Expected Intrastate Units</t>
  </si>
  <si>
    <t>TY 2013-2014 Expected Maximum Intrastate Revenue</t>
  </si>
  <si>
    <t>Sum of Col. W</t>
  </si>
  <si>
    <t>V8-V9</t>
  </si>
  <si>
    <t>7/1/2013 Proposed Rate</t>
  </si>
  <si>
    <t>TY 2013-2014 Expected Units</t>
  </si>
  <si>
    <t>TY 2013-2014 Expected Maximum Revenue</t>
  </si>
  <si>
    <t>.9025*Y7</t>
  </si>
  <si>
    <t>Sum of Col. K</t>
  </si>
  <si>
    <t>Total TY 2013-14 Exp. Max. TIAS Rev.</t>
  </si>
  <si>
    <t>Tot. FY 2011 Act. Rev. for TIAS Elements</t>
  </si>
  <si>
    <t>90.25% of Tot. FY 2011 Act. Rev. for TIAS Elements</t>
  </si>
  <si>
    <t>Tot. TY 2013-14 Intrastate Eligible Recovery</t>
  </si>
  <si>
    <t>F7</t>
  </si>
  <si>
    <t>.95*.95</t>
  </si>
  <si>
    <t>TY Baseline Adjustment Factor (BAF)</t>
  </si>
  <si>
    <t>H7*H8</t>
  </si>
  <si>
    <t>H9-H10</t>
  </si>
  <si>
    <t>.9025*I7</t>
  </si>
  <si>
    <t>I8-I9</t>
  </si>
  <si>
    <t>2013 RoR ILEC Interstate Rates, cell H11</t>
  </si>
  <si>
    <t>2013 RoR ILEC Intrastate Rates, cell I10</t>
  </si>
  <si>
    <t>Min D or G</t>
  </si>
  <si>
    <t>July 1, 2013 Average Rate</t>
  </si>
  <si>
    <t>Price Out with July 1, 2013 Average Rates and FY 2011 Units</t>
  </si>
  <si>
    <t>P*C</t>
  </si>
  <si>
    <t>B - Q</t>
  </si>
  <si>
    <t>(R/B)*100</t>
  </si>
  <si>
    <t>TY 2013-2014 Expected Demand</t>
  </si>
  <si>
    <t>TY 2013-2014 Expected Revenue</t>
  </si>
  <si>
    <t>P*T</t>
  </si>
  <si>
    <t>90.25% of FY 2011 Revenue</t>
  </si>
  <si>
    <t>.9025*B</t>
  </si>
  <si>
    <t>TY 2013-2014 Rec. Comp. Eligible Recovery Revenue</t>
  </si>
  <si>
    <t>V-U</t>
  </si>
  <si>
    <t>TY 2102-2013 Revised Reciprocal Compensation Rate and Eligible Recovery Calculations</t>
  </si>
  <si>
    <t>TY 2013-2014 Revised Reciprocal Compensation Rate and Eligible Recovery Calculations</t>
  </si>
  <si>
    <t>Reciprocal Compensation Eligible Recovery Revenue Calculations</t>
  </si>
  <si>
    <t>S20</t>
  </si>
  <si>
    <t>D*(1-P)</t>
  </si>
  <si>
    <t>TY 2012-2013 Expected MOU</t>
  </si>
  <si>
    <t>TY 2013-2014 Expected MOU</t>
  </si>
  <si>
    <t>TY 2013-2014 Expected Expense</t>
  </si>
  <si>
    <t>Q*R</t>
  </si>
  <si>
    <t>90.25% of FY 2011 Expense</t>
  </si>
  <si>
    <t>TY 2013-2014 Rec. Comp. Eligible Recovery Expense</t>
  </si>
  <si>
    <t>T-S</t>
  </si>
  <si>
    <t>Expense Calculations</t>
  </si>
  <si>
    <t>TY 2013-2014 Reciprocal Compensation Eligible Recovery</t>
  </si>
  <si>
    <t>W20</t>
  </si>
  <si>
    <t>U26</t>
  </si>
  <si>
    <t>G7-G8</t>
  </si>
  <si>
    <t>2013 RoR ILEC Rec. Comp. Rates, cell G9</t>
  </si>
  <si>
    <t>Total Expected Maximum Interstate Revenue</t>
  </si>
  <si>
    <t>Interstate Eligible Recovery</t>
  </si>
  <si>
    <t>Baseline Adjustment Factor X Total FY 2011 Actual Revenue for Transitional Intrastate Access Service Rate Elements</t>
  </si>
  <si>
    <t>Total Expected Maximum Transitional Intrastate Access Service Revenue</t>
  </si>
  <si>
    <t>Total Intrastate Eligible Recovery</t>
  </si>
  <si>
    <t>Reciprocal Compensation Eligible Recovery Revenue</t>
  </si>
  <si>
    <t>Reciprocal Compensation Eligible Recovery Expense</t>
  </si>
  <si>
    <t>Net Reciprocal Compensation Eligible Recovery</t>
  </si>
  <si>
    <t>I-U</t>
  </si>
  <si>
    <t>T*W</t>
  </si>
  <si>
    <t>Sum of Col. X</t>
  </si>
  <si>
    <t>TY 2012-2013 Intrastate Rate and Eligible Recovery Calculations</t>
  </si>
  <si>
    <t>TY 2013-2014 Intrastate Rate and Eligible Recovery Calculations</t>
  </si>
  <si>
    <t>TY 2012-2013 Interstate Rate and Eligible Recovery Calculations</t>
  </si>
  <si>
    <t>TY 2013-2014 Interstate Calculations</t>
  </si>
  <si>
    <t>2013 RoR ILEC Interstate Rates, cell F11</t>
  </si>
  <si>
    <t>2013 RoR ILEC Intrastate Rates, cell G10</t>
  </si>
  <si>
    <t>2013 RoR ILEC Rec. Comp. Rates, cell E9</t>
  </si>
  <si>
    <t>I+J+K+L+M+N</t>
  </si>
  <si>
    <t>The data and the formulas set out in the non-shaded cells in the 2013 worksheet should be identical to the data and formulas in the 2012 worksheet.</t>
  </si>
  <si>
    <t>TY 2012-2013 Eligible Recovery (Note 1)</t>
  </si>
  <si>
    <t>TY 2013--2014 Eligible Recovery (Note 2)</t>
  </si>
  <si>
    <t>TY 2012-2013 (Note 2)</t>
  </si>
  <si>
    <t>TY 2013-2014 (Note 3)</t>
  </si>
  <si>
    <t xml:space="preserve">Note 1:  This worksheet, the 2013 Eligible Recovery Summary worksheet, has both non-shaded and shaded cells.  Both types of cells must be populated with data and formulas.  </t>
  </si>
  <si>
    <t xml:space="preserve">The non-shaded cells in this worksheet are the same as the cells in the 2012 Eligible Recovery Summary worksheet, which was filed as part of the TY 2012-2013 annual filing. </t>
  </si>
  <si>
    <t xml:space="preserve">The non-shaded cells in this worksheet are the same as the cells in the 2012 RoR ILEC Interstate Rates worksheet, which was filed as part of the TY 2012-2013 annual filing. </t>
  </si>
  <si>
    <t xml:space="preserve">Note 2:  This worksheet, the 2013 RoR ILEC Interstate Rates worksheet, has both non-shaded and shaded cells.  Both types of cells must be populated with data and formulas.  </t>
  </si>
  <si>
    <t xml:space="preserve">Note 2:  This worksheet, the 2013 RoR ILEC Intrastate Rates worksheet, has both non-shaded and shaded cells.  Both types of cells must be populated with data and formulas.  </t>
  </si>
  <si>
    <t xml:space="preserve">The non-shaded cells in this worksheet are the same as the cells in the 2012 RoR ILEC Intrastate Rates worksheet, which was filed as part of the TY 2012-2013 annual filing. </t>
  </si>
  <si>
    <t xml:space="preserve">Note 2:  This worksheet, the 2013 RoR ILEC Rec. Comp. Rates worksheet, has both non-shaded and shaded cells.  Both types of cells must be populated with data and formulas.  </t>
  </si>
  <si>
    <t xml:space="preserve">The non-shaded cells in this worksheet are the same as the cells in the 2012 RoR ILEC Rec. Comp. Rates worksheet, which was filed as part of the TY 2012-2013 annual filing. </t>
  </si>
  <si>
    <t xml:space="preserve">Note 2:  The shaded cells in this worksheet require new data, or reflect new formulas or headings.  </t>
  </si>
  <si>
    <t xml:space="preserve">Note 3:  The shaded cells in this worksheet require new data, or reflect new formulas or headings.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</si>
</sst>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0.000000_);\(#,##0.000000\)"/>
    <numFmt numFmtId="168" formatCode="#,##0.000000"/>
    <numFmt numFmtId="169" formatCode="0.000000"/>
    <numFmt numFmtId="170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7" fillId="0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9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Border="1" applyAlignment="1"/>
    <xf numFmtId="0" fontId="0" fillId="0" borderId="2" xfId="0" applyBorder="1"/>
    <xf numFmtId="2" fontId="0" fillId="0" borderId="1" xfId="0" applyNumberFormat="1" applyBorder="1"/>
    <xf numFmtId="3" fontId="0" fillId="0" borderId="0" xfId="0" applyNumberFormat="1" applyBorder="1"/>
    <xf numFmtId="3" fontId="0" fillId="0" borderId="0" xfId="0" applyNumberFormat="1"/>
    <xf numFmtId="14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" xfId="0" applyFont="1" applyFill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" xfId="0" applyFill="1" applyBorder="1"/>
    <xf numFmtId="0" fontId="1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3" xfId="0" applyFont="1" applyBorder="1"/>
    <xf numFmtId="0" fontId="1" fillId="0" borderId="14" xfId="0" applyFont="1" applyBorder="1" applyAlignment="1"/>
    <xf numFmtId="0" fontId="1" fillId="0" borderId="3" xfId="0" applyFont="1" applyFill="1" applyBorder="1" applyAlignment="1">
      <alignment horizontal="center" wrapText="1"/>
    </xf>
    <xf numFmtId="0" fontId="0" fillId="0" borderId="15" xfId="0" applyBorder="1"/>
    <xf numFmtId="0" fontId="3" fillId="0" borderId="8" xfId="0" applyFont="1" applyBorder="1" applyAlignment="1">
      <alignment horizontal="center"/>
    </xf>
    <xf numFmtId="2" fontId="0" fillId="0" borderId="8" xfId="0" applyNumberForma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0" xfId="4"/>
    <xf numFmtId="0" fontId="1" fillId="0" borderId="8" xfId="0" applyFont="1" applyBorder="1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1" fillId="0" borderId="20" xfId="0" applyFont="1" applyBorder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9" fillId="0" borderId="1" xfId="4" applyFont="1" applyBorder="1" applyAlignment="1">
      <alignment horizontal="center" wrapText="1"/>
    </xf>
    <xf numFmtId="0" fontId="10" fillId="0" borderId="21" xfId="4" applyFont="1" applyBorder="1"/>
    <xf numFmtId="0" fontId="2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9" fillId="0" borderId="11" xfId="4" applyFont="1" applyBorder="1" applyAlignment="1">
      <alignment horizontal="center"/>
    </xf>
    <xf numFmtId="0" fontId="2" fillId="0" borderId="21" xfId="4" applyFont="1" applyFill="1" applyBorder="1" applyAlignment="1">
      <alignment vertical="top"/>
    </xf>
    <xf numFmtId="165" fontId="11" fillId="0" borderId="0" xfId="4" applyNumberFormat="1" applyFont="1" applyBorder="1" applyAlignment="1">
      <alignment horizontal="left" vertical="top"/>
    </xf>
    <xf numFmtId="0" fontId="10" fillId="0" borderId="0" xfId="4" applyFont="1" applyBorder="1"/>
    <xf numFmtId="0" fontId="2" fillId="0" borderId="21" xfId="4" applyFont="1" applyFill="1" applyBorder="1"/>
    <xf numFmtId="164" fontId="10" fillId="0" borderId="0" xfId="1" applyNumberFormat="1" applyFont="1" applyBorder="1"/>
    <xf numFmtId="164" fontId="10" fillId="0" borderId="0" xfId="4" applyNumberFormat="1" applyFont="1" applyBorder="1"/>
    <xf numFmtId="0" fontId="2" fillId="0" borderId="5" xfId="4" applyFont="1" applyFill="1" applyBorder="1" applyAlignment="1">
      <alignment horizontal="center"/>
    </xf>
    <xf numFmtId="10" fontId="10" fillId="0" borderId="6" xfId="4" applyNumberFormat="1" applyFont="1" applyBorder="1" applyAlignment="1">
      <alignment horizontal="right" vertical="top"/>
    </xf>
    <xf numFmtId="0" fontId="10" fillId="0" borderId="0" xfId="4" applyFont="1" applyBorder="1" applyAlignment="1">
      <alignment horizontal="center" wrapText="1"/>
    </xf>
    <xf numFmtId="0" fontId="2" fillId="0" borderId="22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22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2" fillId="0" borderId="5" xfId="4" applyFont="1" applyFill="1" applyBorder="1" applyAlignment="1">
      <alignment vertical="top"/>
    </xf>
    <xf numFmtId="10" fontId="10" fillId="0" borderId="6" xfId="4" applyNumberFormat="1" applyFont="1" applyBorder="1"/>
    <xf numFmtId="3" fontId="10" fillId="0" borderId="6" xfId="4" applyNumberFormat="1" applyFont="1" applyBorder="1"/>
    <xf numFmtId="0" fontId="2" fillId="0" borderId="1" xfId="0" applyFont="1" applyBorder="1" applyAlignment="1">
      <alignment horizontal="right"/>
    </xf>
    <xf numFmtId="164" fontId="7" fillId="0" borderId="0" xfId="1" applyNumberFormat="1" applyFont="1"/>
    <xf numFmtId="166" fontId="7" fillId="0" borderId="0" xfId="5" applyNumberFormat="1" applyFont="1"/>
    <xf numFmtId="0" fontId="14" fillId="0" borderId="23" xfId="0" applyFont="1" applyBorder="1" applyAlignment="1">
      <alignment horizontal="center"/>
    </xf>
    <xf numFmtId="0" fontId="1" fillId="0" borderId="24" xfId="0" applyFont="1" applyBorder="1"/>
    <xf numFmtId="0" fontId="0" fillId="0" borderId="25" xfId="0" applyBorder="1"/>
    <xf numFmtId="0" fontId="14" fillId="0" borderId="26" xfId="0" applyFont="1" applyBorder="1" applyAlignment="1">
      <alignment horizontal="center"/>
    </xf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" xfId="0" applyNumberFormat="1" applyBorder="1"/>
    <xf numFmtId="3" fontId="0" fillId="0" borderId="1" xfId="0" applyNumberFormat="1" applyBorder="1"/>
    <xf numFmtId="3" fontId="4" fillId="0" borderId="1" xfId="0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1" xfId="0" applyNumberFormat="1" applyFill="1" applyBorder="1"/>
    <xf numFmtId="3" fontId="2" fillId="0" borderId="1" xfId="0" applyNumberFormat="1" applyFont="1" applyBorder="1" applyAlignment="1">
      <alignment horizontal="center"/>
    </xf>
    <xf numFmtId="3" fontId="0" fillId="0" borderId="8" xfId="0" applyNumberFormat="1" applyFill="1" applyBorder="1"/>
    <xf numFmtId="3" fontId="0" fillId="0" borderId="8" xfId="0" applyNumberFormat="1" applyBorder="1"/>
    <xf numFmtId="3" fontId="0" fillId="0" borderId="6" xfId="0" applyNumberFormat="1" applyFill="1" applyBorder="1"/>
    <xf numFmtId="3" fontId="0" fillId="0" borderId="0" xfId="0" applyNumberFormat="1" applyFill="1" applyBorder="1"/>
    <xf numFmtId="3" fontId="0" fillId="0" borderId="31" xfId="0" applyNumberFormat="1" applyBorder="1"/>
    <xf numFmtId="3" fontId="0" fillId="0" borderId="32" xfId="0" applyNumberFormat="1" applyBorder="1"/>
    <xf numFmtId="3" fontId="7" fillId="0" borderId="34" xfId="4" applyNumberFormat="1" applyBorder="1"/>
    <xf numFmtId="3" fontId="7" fillId="0" borderId="35" xfId="4" applyNumberFormat="1" applyFill="1" applyBorder="1"/>
    <xf numFmtId="3" fontId="2" fillId="0" borderId="35" xfId="1" applyNumberFormat="1" applyFont="1" applyBorder="1" applyAlignment="1">
      <alignment vertical="top"/>
    </xf>
    <xf numFmtId="3" fontId="10" fillId="0" borderId="0" xfId="4" applyNumberFormat="1" applyFont="1" applyBorder="1"/>
    <xf numFmtId="0" fontId="15" fillId="0" borderId="0" xfId="3"/>
    <xf numFmtId="3" fontId="15" fillId="0" borderId="0" xfId="3" applyNumberFormat="1"/>
    <xf numFmtId="0" fontId="2" fillId="0" borderId="13" xfId="4" applyFont="1" applyBorder="1" applyAlignment="1"/>
    <xf numFmtId="0" fontId="9" fillId="0" borderId="21" xfId="4" applyFont="1" applyBorder="1" applyAlignment="1">
      <alignment horizontal="center"/>
    </xf>
    <xf numFmtId="0" fontId="2" fillId="0" borderId="20" xfId="4" applyFont="1" applyBorder="1" applyAlignment="1">
      <alignment horizontal="center" wrapText="1"/>
    </xf>
    <xf numFmtId="0" fontId="9" fillId="0" borderId="20" xfId="4" applyFont="1" applyBorder="1" applyAlignment="1">
      <alignment horizontal="center" wrapText="1"/>
    </xf>
    <xf numFmtId="0" fontId="9" fillId="0" borderId="39" xfId="4" applyFont="1" applyBorder="1" applyAlignment="1">
      <alignment horizontal="center" wrapText="1"/>
    </xf>
    <xf numFmtId="0" fontId="2" fillId="0" borderId="0" xfId="4" applyFont="1" applyBorder="1" applyAlignment="1"/>
    <xf numFmtId="0" fontId="2" fillId="0" borderId="26" xfId="4" applyFont="1" applyBorder="1" applyAlignment="1">
      <alignment horizontal="center"/>
    </xf>
    <xf numFmtId="0" fontId="2" fillId="0" borderId="23" xfId="4" applyFont="1" applyBorder="1" applyAlignment="1">
      <alignment horizontal="center"/>
    </xf>
    <xf numFmtId="0" fontId="2" fillId="0" borderId="40" xfId="4" applyFont="1" applyBorder="1" applyAlignment="1">
      <alignment horizontal="center"/>
    </xf>
    <xf numFmtId="3" fontId="10" fillId="0" borderId="34" xfId="4" applyNumberFormat="1" applyFont="1" applyBorder="1"/>
    <xf numFmtId="0" fontId="9" fillId="0" borderId="41" xfId="4" applyFont="1" applyBorder="1" applyAlignment="1">
      <alignment horizontal="center"/>
    </xf>
    <xf numFmtId="3" fontId="10" fillId="0" borderId="3" xfId="4" applyNumberFormat="1" applyFont="1" applyBorder="1"/>
    <xf numFmtId="0" fontId="16" fillId="0" borderId="42" xfId="0" applyFont="1" applyBorder="1"/>
    <xf numFmtId="0" fontId="0" fillId="0" borderId="42" xfId="0" applyBorder="1"/>
    <xf numFmtId="3" fontId="0" fillId="0" borderId="43" xfId="0" applyNumberFormat="1" applyBorder="1"/>
    <xf numFmtId="0" fontId="2" fillId="0" borderId="11" xfId="4" applyFont="1" applyBorder="1" applyAlignment="1">
      <alignment horizontal="center" wrapText="1"/>
    </xf>
    <xf numFmtId="0" fontId="2" fillId="0" borderId="11" xfId="4" applyFont="1" applyBorder="1" applyAlignment="1">
      <alignment horizontal="center"/>
    </xf>
    <xf numFmtId="167" fontId="12" fillId="0" borderId="44" xfId="1" applyNumberFormat="1" applyFont="1" applyBorder="1" applyAlignment="1">
      <alignment horizontal="right" vertical="top"/>
    </xf>
    <xf numFmtId="0" fontId="2" fillId="0" borderId="10" xfId="4" applyFont="1" applyBorder="1" applyAlignment="1">
      <alignment horizontal="center" wrapText="1"/>
    </xf>
    <xf numFmtId="0" fontId="2" fillId="0" borderId="10" xfId="4" applyFont="1" applyBorder="1" applyAlignment="1">
      <alignment horizontal="center"/>
    </xf>
    <xf numFmtId="0" fontId="9" fillId="0" borderId="10" xfId="4" applyFont="1" applyBorder="1" applyAlignment="1">
      <alignment horizontal="center" wrapText="1"/>
    </xf>
    <xf numFmtId="0" fontId="9" fillId="0" borderId="10" xfId="4" applyFont="1" applyBorder="1" applyAlignment="1">
      <alignment horizontal="center"/>
    </xf>
    <xf numFmtId="167" fontId="10" fillId="0" borderId="45" xfId="4" applyNumberFormat="1" applyFont="1" applyBorder="1" applyAlignment="1">
      <alignment horizontal="right"/>
    </xf>
    <xf numFmtId="168" fontId="12" fillId="0" borderId="17" xfId="1" applyNumberFormat="1" applyFont="1" applyBorder="1" applyAlignment="1">
      <alignment horizontal="right" vertical="top"/>
    </xf>
    <xf numFmtId="169" fontId="10" fillId="0" borderId="46" xfId="4" applyNumberFormat="1" applyFont="1" applyBorder="1" applyAlignment="1">
      <alignment horizontal="right"/>
    </xf>
    <xf numFmtId="169" fontId="10" fillId="0" borderId="13" xfId="4" applyNumberFormat="1" applyFont="1" applyBorder="1" applyAlignment="1">
      <alignment horizontal="right"/>
    </xf>
    <xf numFmtId="3" fontId="10" fillId="0" borderId="47" xfId="4" applyNumberFormat="1" applyFont="1" applyBorder="1" applyAlignment="1">
      <alignment horizontal="right" vertical="top"/>
    </xf>
    <xf numFmtId="3" fontId="10" fillId="0" borderId="48" xfId="1" applyNumberFormat="1" applyFont="1" applyBorder="1" applyAlignment="1">
      <alignment horizontal="right"/>
    </xf>
    <xf numFmtId="3" fontId="10" fillId="0" borderId="48" xfId="4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0" xfId="4" applyNumberFormat="1" applyFont="1" applyBorder="1" applyAlignment="1">
      <alignment horizontal="right"/>
    </xf>
    <xf numFmtId="3" fontId="10" fillId="0" borderId="48" xfId="4" applyNumberFormat="1" applyFont="1" applyBorder="1"/>
    <xf numFmtId="168" fontId="12" fillId="0" borderId="6" xfId="1" applyNumberFormat="1" applyFont="1" applyBorder="1" applyAlignment="1">
      <alignment horizontal="right" vertical="top"/>
    </xf>
    <xf numFmtId="168" fontId="10" fillId="0" borderId="6" xfId="4" applyNumberFormat="1" applyFont="1" applyBorder="1"/>
    <xf numFmtId="1" fontId="0" fillId="0" borderId="20" xfId="0" applyNumberFormat="1" applyFill="1" applyBorder="1"/>
    <xf numFmtId="1" fontId="0" fillId="0" borderId="1" xfId="0" applyNumberFormat="1" applyFill="1" applyBorder="1"/>
    <xf numFmtId="1" fontId="0" fillId="0" borderId="6" xfId="0" applyNumberFormat="1" applyFill="1" applyBorder="1"/>
    <xf numFmtId="1" fontId="0" fillId="0" borderId="8" xfId="0" applyNumberFormat="1" applyFill="1" applyBorder="1"/>
    <xf numFmtId="3" fontId="10" fillId="0" borderId="49" xfId="1" applyNumberFormat="1" applyFont="1" applyBorder="1" applyAlignment="1">
      <alignment horizontal="right"/>
    </xf>
    <xf numFmtId="3" fontId="10" fillId="0" borderId="49" xfId="4" applyNumberFormat="1" applyFont="1" applyBorder="1" applyAlignment="1">
      <alignment horizontal="right"/>
    </xf>
    <xf numFmtId="3" fontId="10" fillId="0" borderId="49" xfId="4" applyNumberFormat="1" applyFont="1" applyBorder="1"/>
    <xf numFmtId="0" fontId="7" fillId="0" borderId="0" xfId="4" applyFont="1"/>
    <xf numFmtId="3" fontId="15" fillId="0" borderId="13" xfId="4" applyNumberFormat="1" applyFont="1" applyBorder="1"/>
    <xf numFmtId="3" fontId="12" fillId="0" borderId="42" xfId="4" applyNumberFormat="1" applyFont="1" applyBorder="1" applyAlignment="1">
      <alignment vertical="top"/>
    </xf>
    <xf numFmtId="3" fontId="15" fillId="0" borderId="42" xfId="1" applyNumberFormat="1" applyFont="1" applyBorder="1"/>
    <xf numFmtId="3" fontId="12" fillId="0" borderId="0" xfId="4" applyNumberFormat="1" applyFont="1" applyBorder="1"/>
    <xf numFmtId="3" fontId="15" fillId="0" borderId="42" xfId="4" applyNumberFormat="1" applyFont="1" applyBorder="1"/>
    <xf numFmtId="3" fontId="12" fillId="0" borderId="0" xfId="4" applyNumberFormat="1" applyFont="1" applyFill="1" applyBorder="1"/>
    <xf numFmtId="3" fontId="12" fillId="0" borderId="13" xfId="4" applyNumberFormat="1" applyFont="1" applyBorder="1" applyAlignment="1">
      <alignment vertical="top"/>
    </xf>
    <xf numFmtId="3" fontId="15" fillId="0" borderId="13" xfId="1" applyNumberFormat="1" applyFont="1" applyBorder="1"/>
    <xf numFmtId="3" fontId="12" fillId="0" borderId="0" xfId="4" applyNumberFormat="1" applyFont="1" applyBorder="1" applyAlignment="1">
      <alignment horizontal="right" vertical="top"/>
    </xf>
    <xf numFmtId="3" fontId="12" fillId="0" borderId="0" xfId="4" applyNumberFormat="1" applyFont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17" fillId="0" borderId="6" xfId="4" applyNumberFormat="1" applyFont="1" applyBorder="1" applyAlignment="1">
      <alignment vertical="top"/>
    </xf>
    <xf numFmtId="3" fontId="17" fillId="0" borderId="6" xfId="4" applyNumberFormat="1" applyFont="1" applyBorder="1" applyAlignment="1">
      <alignment horizontal="left" vertical="top"/>
    </xf>
    <xf numFmtId="3" fontId="12" fillId="0" borderId="0" xfId="2" applyNumberFormat="1" applyFont="1" applyBorder="1"/>
    <xf numFmtId="0" fontId="2" fillId="0" borderId="13" xfId="4" applyFont="1" applyBorder="1" applyAlignment="1"/>
    <xf numFmtId="0" fontId="1" fillId="0" borderId="2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3" fontId="0" fillId="0" borderId="34" xfId="0" applyNumberFormat="1" applyBorder="1"/>
    <xf numFmtId="0" fontId="1" fillId="0" borderId="52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4" fontId="3" fillId="0" borderId="24" xfId="0" applyNumberFormat="1" applyFont="1" applyBorder="1" applyAlignment="1">
      <alignment horizontal="center" wrapText="1"/>
    </xf>
    <xf numFmtId="0" fontId="0" fillId="0" borderId="31" xfId="0" applyBorder="1"/>
    <xf numFmtId="0" fontId="0" fillId="0" borderId="32" xfId="0" applyBorder="1"/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0" fillId="0" borderId="2" xfId="0" applyNumberFormat="1" applyBorder="1"/>
    <xf numFmtId="3" fontId="0" fillId="0" borderId="24" xfId="0" applyNumberFormat="1" applyBorder="1"/>
    <xf numFmtId="0" fontId="2" fillId="0" borderId="52" xfId="0" applyFont="1" applyFill="1" applyBorder="1" applyAlignment="1">
      <alignment horizontal="center" wrapText="1"/>
    </xf>
    <xf numFmtId="3" fontId="0" fillId="0" borderId="25" xfId="0" applyNumberFormat="1" applyBorder="1"/>
    <xf numFmtId="0" fontId="1" fillId="0" borderId="26" xfId="0" applyFont="1" applyBorder="1" applyAlignment="1">
      <alignment horizontal="center"/>
    </xf>
    <xf numFmtId="3" fontId="0" fillId="0" borderId="51" xfId="0" applyNumberFormat="1" applyBorder="1"/>
    <xf numFmtId="2" fontId="0" fillId="0" borderId="32" xfId="0" applyNumberFormat="1" applyBorder="1"/>
    <xf numFmtId="3" fontId="0" fillId="0" borderId="30" xfId="0" applyNumberFormat="1" applyBorder="1"/>
    <xf numFmtId="3" fontId="0" fillId="0" borderId="48" xfId="0" applyNumberFormat="1" applyBorder="1"/>
    <xf numFmtId="170" fontId="0" fillId="0" borderId="0" xfId="0" applyNumberFormat="1" applyBorder="1"/>
    <xf numFmtId="0" fontId="1" fillId="2" borderId="62" xfId="0" applyFont="1" applyFill="1" applyBorder="1" applyAlignment="1">
      <alignment horizontal="center"/>
    </xf>
    <xf numFmtId="3" fontId="0" fillId="2" borderId="29" xfId="0" applyNumberFormat="1" applyFill="1" applyBorder="1"/>
    <xf numFmtId="0" fontId="1" fillId="2" borderId="63" xfId="0" applyFont="1" applyFill="1" applyBorder="1" applyAlignment="1">
      <alignment horizontal="center"/>
    </xf>
    <xf numFmtId="170" fontId="0" fillId="2" borderId="11" xfId="0" applyNumberFormat="1" applyFill="1" applyBorder="1"/>
    <xf numFmtId="3" fontId="0" fillId="2" borderId="27" xfId="0" applyNumberFormat="1" applyFill="1" applyBorder="1"/>
    <xf numFmtId="3" fontId="0" fillId="2" borderId="28" xfId="0" applyNumberFormat="1" applyFill="1" applyBorder="1"/>
    <xf numFmtId="0" fontId="1" fillId="2" borderId="64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58" xfId="0" applyFill="1" applyBorder="1"/>
    <xf numFmtId="3" fontId="0" fillId="2" borderId="9" xfId="0" applyNumberFormat="1" applyFill="1" applyBorder="1"/>
    <xf numFmtId="0" fontId="0" fillId="2" borderId="56" xfId="0" applyFill="1" applyBorder="1"/>
    <xf numFmtId="3" fontId="0" fillId="2" borderId="11" xfId="0" applyNumberFormat="1" applyFill="1" applyBorder="1"/>
    <xf numFmtId="0" fontId="0" fillId="2" borderId="57" xfId="0" applyFill="1" applyBorder="1"/>
    <xf numFmtId="0" fontId="0" fillId="2" borderId="55" xfId="0" applyFill="1" applyBorder="1"/>
    <xf numFmtId="3" fontId="0" fillId="2" borderId="0" xfId="0" applyNumberFormat="1" applyFill="1"/>
    <xf numFmtId="3" fontId="0" fillId="2" borderId="3" xfId="0" applyNumberFormat="1" applyFill="1" applyBorder="1"/>
    <xf numFmtId="0" fontId="1" fillId="2" borderId="12" xfId="0" applyFont="1" applyFill="1" applyBorder="1"/>
    <xf numFmtId="0" fontId="0" fillId="2" borderId="2" xfId="0" applyFill="1" applyBorder="1"/>
    <xf numFmtId="0" fontId="0" fillId="2" borderId="16" xfId="0" applyFill="1" applyBorder="1"/>
    <xf numFmtId="0" fontId="1" fillId="2" borderId="13" xfId="0" applyFont="1" applyFill="1" applyBorder="1"/>
    <xf numFmtId="0" fontId="0" fillId="2" borderId="0" xfId="0" applyFill="1" applyBorder="1"/>
    <xf numFmtId="0" fontId="0" fillId="2" borderId="17" xfId="0" applyFill="1" applyBorder="1"/>
    <xf numFmtId="0" fontId="1" fillId="2" borderId="14" xfId="0" applyFont="1" applyFill="1" applyBorder="1"/>
    <xf numFmtId="3" fontId="0" fillId="2" borderId="33" xfId="0" applyNumberFormat="1" applyFill="1" applyBorder="1"/>
    <xf numFmtId="0" fontId="0" fillId="2" borderId="60" xfId="0" applyFill="1" applyBorder="1"/>
    <xf numFmtId="0" fontId="0" fillId="2" borderId="53" xfId="0" applyFill="1" applyBorder="1"/>
    <xf numFmtId="3" fontId="2" fillId="0" borderId="32" xfId="0" applyNumberFormat="1" applyFont="1" applyBorder="1" applyAlignment="1">
      <alignment horizontal="center"/>
    </xf>
    <xf numFmtId="14" fontId="2" fillId="2" borderId="54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4" fontId="3" fillId="2" borderId="54" xfId="0" applyNumberFormat="1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3" fontId="0" fillId="2" borderId="1" xfId="0" applyNumberFormat="1" applyFill="1" applyBorder="1"/>
    <xf numFmtId="0" fontId="3" fillId="2" borderId="56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2" borderId="6" xfId="0" applyNumberFormat="1" applyFill="1" applyBorder="1"/>
    <xf numFmtId="3" fontId="0" fillId="2" borderId="8" xfId="0" applyNumberFormat="1" applyFill="1" applyBorder="1"/>
    <xf numFmtId="0" fontId="0" fillId="2" borderId="59" xfId="0" applyFill="1" applyBorder="1"/>
    <xf numFmtId="3" fontId="0" fillId="0" borderId="68" xfId="0" applyNumberFormat="1" applyBorder="1"/>
    <xf numFmtId="3" fontId="0" fillId="2" borderId="52" xfId="0" applyNumberFormat="1" applyFill="1" applyBorder="1"/>
    <xf numFmtId="3" fontId="0" fillId="2" borderId="65" xfId="0" applyNumberFormat="1" applyFill="1" applyBorder="1"/>
    <xf numFmtId="3" fontId="0" fillId="2" borderId="67" xfId="0" applyNumberFormat="1" applyFill="1" applyBorder="1"/>
    <xf numFmtId="0" fontId="0" fillId="2" borderId="2" xfId="0" applyFill="1" applyBorder="1" applyAlignment="1"/>
    <xf numFmtId="0" fontId="0" fillId="2" borderId="16" xfId="0" applyFill="1" applyBorder="1" applyAlignment="1"/>
    <xf numFmtId="0" fontId="0" fillId="2" borderId="4" xfId="0" applyFill="1" applyBorder="1" applyAlignment="1"/>
    <xf numFmtId="0" fontId="0" fillId="2" borderId="18" xfId="0" applyFill="1" applyBorder="1" applyAlignment="1"/>
    <xf numFmtId="0" fontId="2" fillId="2" borderId="36" xfId="3" applyFont="1" applyFill="1" applyBorder="1" applyAlignment="1">
      <alignment horizontal="center"/>
    </xf>
    <xf numFmtId="0" fontId="2" fillId="2" borderId="36" xfId="3" applyFont="1" applyFill="1" applyBorder="1" applyAlignment="1">
      <alignment horizontal="center" wrapText="1"/>
    </xf>
    <xf numFmtId="0" fontId="2" fillId="2" borderId="3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 wrapText="1"/>
    </xf>
    <xf numFmtId="0" fontId="2" fillId="2" borderId="38" xfId="3" applyFont="1" applyFill="1" applyBorder="1" applyAlignment="1">
      <alignment horizontal="center"/>
    </xf>
    <xf numFmtId="3" fontId="0" fillId="2" borderId="8" xfId="2" applyNumberFormat="1" applyFont="1" applyFill="1" applyBorder="1"/>
    <xf numFmtId="3" fontId="15" fillId="2" borderId="8" xfId="3" applyNumberFormat="1" applyFill="1" applyBorder="1"/>
    <xf numFmtId="3" fontId="15" fillId="2" borderId="31" xfId="2" applyNumberFormat="1" applyFont="1" applyFill="1" applyBorder="1"/>
    <xf numFmtId="3" fontId="15" fillId="2" borderId="3" xfId="2" applyNumberFormat="1" applyFont="1" applyFill="1" applyBorder="1"/>
    <xf numFmtId="3" fontId="0" fillId="2" borderId="20" xfId="2" applyNumberFormat="1" applyFont="1" applyFill="1" applyBorder="1"/>
    <xf numFmtId="3" fontId="0" fillId="2" borderId="37" xfId="2" applyNumberFormat="1" applyFont="1" applyFill="1" applyBorder="1"/>
    <xf numFmtId="3" fontId="15" fillId="2" borderId="20" xfId="3" applyNumberFormat="1" applyFill="1" applyBorder="1"/>
    <xf numFmtId="3" fontId="15" fillId="2" borderId="37" xfId="2" applyNumberFormat="1" applyFont="1" applyFill="1" applyBorder="1"/>
    <xf numFmtId="3" fontId="0" fillId="2" borderId="6" xfId="2" applyNumberFormat="1" applyFont="1" applyFill="1" applyBorder="1"/>
    <xf numFmtId="3" fontId="0" fillId="2" borderId="34" xfId="2" applyNumberFormat="1" applyFont="1" applyFill="1" applyBorder="1"/>
    <xf numFmtId="3" fontId="15" fillId="2" borderId="6" xfId="3" applyNumberFormat="1" applyFill="1" applyBorder="1"/>
    <xf numFmtId="3" fontId="15" fillId="2" borderId="34" xfId="2" applyNumberFormat="1" applyFont="1" applyFill="1" applyBorder="1"/>
    <xf numFmtId="3" fontId="15" fillId="2" borderId="0" xfId="3" applyNumberFormat="1" applyFill="1"/>
    <xf numFmtId="3" fontId="0" fillId="2" borderId="25" xfId="2" applyNumberFormat="1" applyFont="1" applyFill="1" applyBorder="1"/>
    <xf numFmtId="3" fontId="15" fillId="2" borderId="3" xfId="3" applyNumberFormat="1" applyFill="1" applyBorder="1"/>
    <xf numFmtId="0" fontId="9" fillId="0" borderId="32" xfId="4" applyFont="1" applyBorder="1" applyAlignment="1">
      <alignment horizontal="center" wrapText="1"/>
    </xf>
    <xf numFmtId="0" fontId="9" fillId="0" borderId="32" xfId="4" applyFont="1" applyBorder="1" applyAlignment="1">
      <alignment horizontal="center"/>
    </xf>
    <xf numFmtId="37" fontId="10" fillId="0" borderId="48" xfId="4" applyNumberFormat="1" applyFont="1" applyBorder="1"/>
    <xf numFmtId="37" fontId="10" fillId="0" borderId="0" xfId="4" applyNumberFormat="1" applyFont="1" applyBorder="1"/>
    <xf numFmtId="3" fontId="7" fillId="0" borderId="24" xfId="4" applyNumberFormat="1" applyBorder="1"/>
    <xf numFmtId="0" fontId="9" fillId="2" borderId="56" xfId="4" applyFont="1" applyFill="1" applyBorder="1" applyAlignment="1">
      <alignment horizontal="center" wrapText="1"/>
    </xf>
    <xf numFmtId="0" fontId="9" fillId="2" borderId="1" xfId="4" applyFont="1" applyFill="1" applyBorder="1" applyAlignment="1">
      <alignment horizontal="center" wrapText="1"/>
    </xf>
    <xf numFmtId="0" fontId="9" fillId="2" borderId="11" xfId="4" applyFont="1" applyFill="1" applyBorder="1" applyAlignment="1">
      <alignment horizontal="center" wrapText="1"/>
    </xf>
    <xf numFmtId="0" fontId="9" fillId="2" borderId="56" xfId="4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/>
    </xf>
    <xf numFmtId="0" fontId="9" fillId="2" borderId="11" xfId="4" applyFont="1" applyFill="1" applyBorder="1" applyAlignment="1">
      <alignment horizontal="center"/>
    </xf>
    <xf numFmtId="168" fontId="7" fillId="2" borderId="59" xfId="4" applyNumberFormat="1" applyFill="1" applyBorder="1"/>
    <xf numFmtId="3" fontId="7" fillId="2" borderId="6" xfId="4" applyNumberFormat="1" applyFill="1" applyBorder="1"/>
    <xf numFmtId="3" fontId="7" fillId="2" borderId="0" xfId="4" applyNumberFormat="1" applyFill="1"/>
    <xf numFmtId="0" fontId="7" fillId="2" borderId="70" xfId="4" applyFill="1" applyBorder="1"/>
    <xf numFmtId="3" fontId="7" fillId="2" borderId="34" xfId="4" applyNumberFormat="1" applyFill="1" applyBorder="1"/>
    <xf numFmtId="0" fontId="7" fillId="0" borderId="0" xfId="4" applyFill="1"/>
    <xf numFmtId="3" fontId="7" fillId="2" borderId="33" xfId="4" applyNumberFormat="1" applyFill="1" applyBorder="1"/>
    <xf numFmtId="0" fontId="9" fillId="2" borderId="20" xfId="4" applyFont="1" applyFill="1" applyBorder="1" applyAlignment="1">
      <alignment horizontal="center" wrapText="1"/>
    </xf>
    <xf numFmtId="0" fontId="9" fillId="2" borderId="37" xfId="4" applyFont="1" applyFill="1" applyBorder="1" applyAlignment="1">
      <alignment horizontal="center" wrapText="1"/>
    </xf>
    <xf numFmtId="0" fontId="2" fillId="2" borderId="20" xfId="4" applyFont="1" applyFill="1" applyBorder="1" applyAlignment="1">
      <alignment horizontal="center" wrapText="1"/>
    </xf>
    <xf numFmtId="0" fontId="9" fillId="2" borderId="0" xfId="4" applyFont="1" applyFill="1" applyBorder="1" applyAlignment="1">
      <alignment horizontal="center"/>
    </xf>
    <xf numFmtId="0" fontId="9" fillId="2" borderId="22" xfId="4" applyFont="1" applyFill="1" applyBorder="1" applyAlignment="1">
      <alignment horizontal="center"/>
    </xf>
    <xf numFmtId="0" fontId="9" fillId="2" borderId="41" xfId="4" applyFont="1" applyFill="1" applyBorder="1" applyAlignment="1">
      <alignment horizontal="center"/>
    </xf>
    <xf numFmtId="3" fontId="10" fillId="2" borderId="6" xfId="4" applyNumberFormat="1" applyFont="1" applyFill="1" applyBorder="1"/>
    <xf numFmtId="3" fontId="10" fillId="2" borderId="34" xfId="4" applyNumberFormat="1" applyFont="1" applyFill="1" applyBorder="1"/>
    <xf numFmtId="3" fontId="10" fillId="2" borderId="3" xfId="4" applyNumberFormat="1" applyFont="1" applyFill="1" applyBorder="1"/>
    <xf numFmtId="0" fontId="2" fillId="2" borderId="56" xfId="4" applyFont="1" applyFill="1" applyBorder="1" applyAlignment="1">
      <alignment horizontal="center"/>
    </xf>
    <xf numFmtId="10" fontId="10" fillId="2" borderId="57" xfId="4" applyNumberFormat="1" applyFont="1" applyFill="1" applyBorder="1"/>
    <xf numFmtId="0" fontId="7" fillId="0" borderId="60" xfId="4" applyBorder="1"/>
    <xf numFmtId="0" fontId="9" fillId="2" borderId="58" xfId="4" applyFont="1" applyFill="1" applyBorder="1" applyAlignment="1">
      <alignment horizontal="center" wrapText="1"/>
    </xf>
    <xf numFmtId="0" fontId="9" fillId="2" borderId="71" xfId="4" applyFont="1" applyFill="1" applyBorder="1" applyAlignment="1">
      <alignment horizontal="center" wrapText="1"/>
    </xf>
    <xf numFmtId="0" fontId="14" fillId="2" borderId="60" xfId="0" applyFont="1" applyFill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3" fontId="18" fillId="2" borderId="59" xfId="0" applyNumberFormat="1" applyFont="1" applyFill="1" applyBorder="1" applyAlignment="1">
      <alignment horizontal="center"/>
    </xf>
    <xf numFmtId="0" fontId="18" fillId="2" borderId="72" xfId="0" applyFont="1" applyFill="1" applyBorder="1" applyAlignment="1">
      <alignment horizontal="center"/>
    </xf>
    <xf numFmtId="3" fontId="7" fillId="0" borderId="51" xfId="4" applyNumberFormat="1" applyBorder="1"/>
    <xf numFmtId="3" fontId="7" fillId="0" borderId="48" xfId="4" applyNumberFormat="1" applyBorder="1"/>
    <xf numFmtId="0" fontId="7" fillId="2" borderId="60" xfId="4" applyFill="1" applyBorder="1" applyAlignment="1">
      <alignment horizontal="center"/>
    </xf>
    <xf numFmtId="0" fontId="7" fillId="2" borderId="59" xfId="4" applyFill="1" applyBorder="1" applyAlignment="1">
      <alignment horizontal="center"/>
    </xf>
    <xf numFmtId="3" fontId="7" fillId="2" borderId="3" xfId="4" applyNumberFormat="1" applyFill="1" applyBorder="1"/>
    <xf numFmtId="0" fontId="7" fillId="2" borderId="61" xfId="4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2" fillId="0" borderId="36" xfId="3" applyFont="1" applyFill="1" applyBorder="1" applyAlignment="1">
      <alignment horizontal="center"/>
    </xf>
    <xf numFmtId="0" fontId="2" fillId="0" borderId="36" xfId="3" applyFont="1" applyFill="1" applyBorder="1" applyAlignment="1">
      <alignment horizontal="center" wrapText="1"/>
    </xf>
    <xf numFmtId="0" fontId="2" fillId="0" borderId="3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 wrapText="1"/>
    </xf>
    <xf numFmtId="0" fontId="15" fillId="0" borderId="7" xfId="3" applyFill="1" applyBorder="1"/>
    <xf numFmtId="3" fontId="0" fillId="0" borderId="8" xfId="2" applyNumberFormat="1" applyFont="1" applyFill="1" applyBorder="1"/>
    <xf numFmtId="3" fontId="15" fillId="0" borderId="8" xfId="3" applyNumberFormat="1" applyFill="1" applyBorder="1"/>
    <xf numFmtId="3" fontId="15" fillId="0" borderId="31" xfId="2" applyNumberFormat="1" applyFont="1" applyFill="1" applyBorder="1"/>
    <xf numFmtId="0" fontId="15" fillId="0" borderId="19" xfId="3" applyFill="1" applyBorder="1"/>
    <xf numFmtId="3" fontId="0" fillId="0" borderId="20" xfId="2" applyNumberFormat="1" applyFont="1" applyFill="1" applyBorder="1"/>
    <xf numFmtId="3" fontId="0" fillId="0" borderId="37" xfId="2" applyNumberFormat="1" applyFont="1" applyFill="1" applyBorder="1"/>
    <xf numFmtId="3" fontId="15" fillId="0" borderId="20" xfId="3" applyNumberFormat="1" applyFill="1" applyBorder="1"/>
    <xf numFmtId="3" fontId="15" fillId="0" borderId="37" xfId="2" applyNumberFormat="1" applyFont="1" applyFill="1" applyBorder="1"/>
    <xf numFmtId="0" fontId="15" fillId="0" borderId="5" xfId="3" applyFill="1" applyBorder="1"/>
    <xf numFmtId="3" fontId="0" fillId="0" borderId="6" xfId="2" applyNumberFormat="1" applyFont="1" applyFill="1" applyBorder="1"/>
    <xf numFmtId="3" fontId="0" fillId="0" borderId="34" xfId="2" applyNumberFormat="1" applyFont="1" applyFill="1" applyBorder="1"/>
    <xf numFmtId="3" fontId="15" fillId="0" borderId="6" xfId="3" applyNumberFormat="1" applyFill="1" applyBorder="1"/>
    <xf numFmtId="3" fontId="15" fillId="0" borderId="34" xfId="2" applyNumberFormat="1" applyFont="1" applyFill="1" applyBorder="1"/>
    <xf numFmtId="0" fontId="15" fillId="0" borderId="0" xfId="3" applyFill="1"/>
    <xf numFmtId="3" fontId="15" fillId="0" borderId="0" xfId="3" applyNumberFormat="1" applyFill="1"/>
    <xf numFmtId="0" fontId="2" fillId="0" borderId="24" xfId="3" applyFont="1" applyFill="1" applyBorder="1"/>
    <xf numFmtId="3" fontId="15" fillId="0" borderId="25" xfId="3" applyNumberFormat="1" applyFill="1" applyBorder="1"/>
    <xf numFmtId="3" fontId="0" fillId="0" borderId="25" xfId="2" applyNumberFormat="1" applyFont="1" applyFill="1" applyBorder="1"/>
    <xf numFmtId="0" fontId="15" fillId="0" borderId="25" xfId="3" applyFill="1" applyBorder="1"/>
    <xf numFmtId="0" fontId="15" fillId="0" borderId="15" xfId="3" applyFill="1" applyBorder="1"/>
    <xf numFmtId="0" fontId="2" fillId="0" borderId="12" xfId="3" applyFont="1" applyFill="1" applyBorder="1" applyAlignment="1">
      <alignment horizontal="center"/>
    </xf>
    <xf numFmtId="3" fontId="15" fillId="0" borderId="24" xfId="2" applyNumberFormat="1" applyFont="1" applyFill="1" applyBorder="1"/>
    <xf numFmtId="3" fontId="15" fillId="0" borderId="24" xfId="3" applyNumberFormat="1" applyFill="1" applyBorder="1"/>
    <xf numFmtId="0" fontId="2" fillId="2" borderId="54" xfId="3" applyFont="1" applyFill="1" applyBorder="1" applyAlignment="1">
      <alignment horizontal="center"/>
    </xf>
    <xf numFmtId="0" fontId="2" fillId="2" borderId="54" xfId="3" applyFont="1" applyFill="1" applyBorder="1" applyAlignment="1">
      <alignment horizontal="center" wrapText="1"/>
    </xf>
    <xf numFmtId="3" fontId="0" fillId="2" borderId="55" xfId="2" applyNumberFormat="1" applyFont="1" applyFill="1" applyBorder="1"/>
    <xf numFmtId="3" fontId="0" fillId="2" borderId="58" xfId="2" applyNumberFormat="1" applyFont="1" applyFill="1" applyBorder="1"/>
    <xf numFmtId="3" fontId="0" fillId="2" borderId="57" xfId="2" applyNumberFormat="1" applyFont="1" applyFill="1" applyBorder="1"/>
    <xf numFmtId="3" fontId="15" fillId="2" borderId="53" xfId="3" applyNumberFormat="1" applyFill="1" applyBorder="1"/>
    <xf numFmtId="0" fontId="19" fillId="0" borderId="0" xfId="0" applyFont="1" applyAlignment="1">
      <alignment vertical="center"/>
    </xf>
    <xf numFmtId="0" fontId="19" fillId="0" borderId="0" xfId="0" applyFont="1"/>
    <xf numFmtId="0" fontId="7" fillId="0" borderId="0" xfId="3" applyFont="1"/>
    <xf numFmtId="0" fontId="19" fillId="0" borderId="0" xfId="3" applyFont="1"/>
    <xf numFmtId="0" fontId="1" fillId="0" borderId="13" xfId="0" applyFont="1" applyFill="1" applyBorder="1"/>
    <xf numFmtId="0" fontId="0" fillId="0" borderId="0" xfId="0" applyFill="1" applyAlignment="1"/>
    <xf numFmtId="0" fontId="0" fillId="0" borderId="17" xfId="0" applyFill="1" applyBorder="1" applyAlignment="1"/>
    <xf numFmtId="0" fontId="0" fillId="0" borderId="0" xfId="0" applyFill="1" applyBorder="1"/>
    <xf numFmtId="0" fontId="0" fillId="0" borderId="17" xfId="0" applyFill="1" applyBorder="1"/>
    <xf numFmtId="0" fontId="1" fillId="0" borderId="14" xfId="0" applyFont="1" applyFill="1" applyBorder="1"/>
    <xf numFmtId="0" fontId="0" fillId="0" borderId="4" xfId="0" applyFill="1" applyBorder="1"/>
    <xf numFmtId="0" fontId="0" fillId="0" borderId="18" xfId="0" applyFill="1" applyBorder="1"/>
    <xf numFmtId="0" fontId="9" fillId="2" borderId="23" xfId="4" applyFont="1" applyFill="1" applyBorder="1" applyAlignment="1">
      <alignment horizontal="center" wrapText="1"/>
    </xf>
    <xf numFmtId="3" fontId="7" fillId="0" borderId="8" xfId="3" applyNumberFormat="1" applyFont="1" applyFill="1" applyBorder="1"/>
    <xf numFmtId="3" fontId="7" fillId="0" borderId="20" xfId="3" applyNumberFormat="1" applyFont="1" applyFill="1" applyBorder="1"/>
    <xf numFmtId="3" fontId="7" fillId="0" borderId="6" xfId="3" applyNumberFormat="1" applyFont="1" applyFill="1" applyBorder="1"/>
    <xf numFmtId="3" fontId="7" fillId="2" borderId="8" xfId="3" applyNumberFormat="1" applyFont="1" applyFill="1" applyBorder="1"/>
    <xf numFmtId="3" fontId="7" fillId="2" borderId="20" xfId="3" applyNumberFormat="1" applyFont="1" applyFill="1" applyBorder="1"/>
    <xf numFmtId="3" fontId="7" fillId="2" borderId="6" xfId="3" applyNumberFormat="1" applyFont="1" applyFill="1" applyBorder="1"/>
    <xf numFmtId="3" fontId="7" fillId="2" borderId="9" xfId="4" applyNumberFormat="1" applyFill="1" applyBorder="1"/>
    <xf numFmtId="3" fontId="15" fillId="2" borderId="59" xfId="3" applyNumberFormat="1" applyFill="1" applyBorder="1"/>
    <xf numFmtId="3" fontId="15" fillId="2" borderId="25" xfId="3" applyNumberFormat="1" applyFill="1" applyBorder="1"/>
    <xf numFmtId="3" fontId="15" fillId="2" borderId="15" xfId="3" applyNumberFormat="1" applyFill="1" applyBorder="1"/>
    <xf numFmtId="3" fontId="0" fillId="2" borderId="20" xfId="0" applyNumberFormat="1" applyFill="1" applyBorder="1"/>
    <xf numFmtId="3" fontId="0" fillId="2" borderId="15" xfId="0" applyNumberFormat="1" applyFill="1" applyBorder="1"/>
    <xf numFmtId="3" fontId="0" fillId="2" borderId="66" xfId="0" applyNumberFormat="1" applyFill="1" applyBorder="1"/>
    <xf numFmtId="3" fontId="3" fillId="2" borderId="8" xfId="0" applyNumberFormat="1" applyFont="1" applyFill="1" applyBorder="1" applyAlignment="1">
      <alignment horizontal="center"/>
    </xf>
    <xf numFmtId="3" fontId="10" fillId="2" borderId="0" xfId="4" applyNumberFormat="1" applyFont="1" applyFill="1" applyBorder="1" applyAlignment="1">
      <alignment horizontal="center"/>
    </xf>
    <xf numFmtId="3" fontId="7" fillId="2" borderId="28" xfId="4" applyNumberFormat="1" applyFill="1" applyBorder="1"/>
    <xf numFmtId="3" fontId="7" fillId="2" borderId="17" xfId="4" applyNumberFormat="1" applyFill="1" applyBorder="1"/>
    <xf numFmtId="3" fontId="10" fillId="2" borderId="6" xfId="4" applyNumberFormat="1" applyFont="1" applyFill="1" applyBorder="1" applyAlignment="1">
      <alignment horizontal="right" vertical="top"/>
    </xf>
    <xf numFmtId="169" fontId="10" fillId="2" borderId="6" xfId="4" applyNumberFormat="1" applyFont="1" applyFill="1" applyBorder="1"/>
    <xf numFmtId="0" fontId="2" fillId="2" borderId="53" xfId="3" applyFont="1" applyFill="1" applyBorder="1" applyAlignment="1">
      <alignment horizontal="center"/>
    </xf>
    <xf numFmtId="0" fontId="2" fillId="2" borderId="25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24" xfId="3" applyFont="1" applyFill="1" applyBorder="1" applyAlignment="1">
      <alignment horizontal="center"/>
    </xf>
    <xf numFmtId="0" fontId="2" fillId="0" borderId="38" xfId="3" applyFont="1" applyFill="1" applyBorder="1" applyAlignment="1">
      <alignment horizontal="center"/>
    </xf>
    <xf numFmtId="0" fontId="2" fillId="0" borderId="36" xfId="3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61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18" xfId="4" applyFont="1" applyFill="1" applyBorder="1" applyAlignment="1">
      <alignment horizontal="center"/>
    </xf>
    <xf numFmtId="0" fontId="2" fillId="0" borderId="50" xfId="4" applyFont="1" applyBorder="1" applyAlignment="1">
      <alignment horizontal="center"/>
    </xf>
    <xf numFmtId="0" fontId="2" fillId="0" borderId="51" xfId="4" applyFont="1" applyBorder="1" applyAlignment="1">
      <alignment horizontal="center"/>
    </xf>
    <xf numFmtId="0" fontId="2" fillId="0" borderId="29" xfId="4" applyFont="1" applyBorder="1" applyAlignment="1">
      <alignment horizontal="center"/>
    </xf>
    <xf numFmtId="0" fontId="2" fillId="0" borderId="12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2" fillId="0" borderId="8" xfId="4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0" fontId="2" fillId="0" borderId="12" xfId="4" applyFont="1" applyBorder="1" applyAlignment="1"/>
    <xf numFmtId="0" fontId="2" fillId="0" borderId="2" xfId="4" applyFont="1" applyBorder="1" applyAlignment="1"/>
    <xf numFmtId="0" fontId="0" fillId="0" borderId="2" xfId="0" applyBorder="1" applyAlignment="1"/>
    <xf numFmtId="0" fontId="2" fillId="0" borderId="13" xfId="4" applyFont="1" applyBorder="1" applyAlignment="1"/>
    <xf numFmtId="0" fontId="0" fillId="0" borderId="0" xfId="0" applyAlignment="1"/>
    <xf numFmtId="0" fontId="0" fillId="0" borderId="0" xfId="0" applyBorder="1" applyAlignment="1"/>
    <xf numFmtId="0" fontId="2" fillId="0" borderId="14" xfId="4" applyFont="1" applyBorder="1" applyAlignment="1"/>
    <xf numFmtId="0" fontId="2" fillId="0" borderId="4" xfId="4" applyFont="1" applyBorder="1" applyAlignment="1"/>
    <xf numFmtId="0" fontId="0" fillId="0" borderId="4" xfId="0" applyBorder="1" applyAlignment="1"/>
    <xf numFmtId="0" fontId="2" fillId="2" borderId="50" xfId="4" applyFont="1" applyFill="1" applyBorder="1" applyAlignment="1">
      <alignment horizontal="center"/>
    </xf>
    <xf numFmtId="0" fontId="2" fillId="2" borderId="51" xfId="4" applyFont="1" applyFill="1" applyBorder="1" applyAlignment="1">
      <alignment horizontal="center"/>
    </xf>
    <xf numFmtId="0" fontId="2" fillId="2" borderId="69" xfId="4" applyFont="1" applyFill="1" applyBorder="1" applyAlignment="1">
      <alignment horizontal="center"/>
    </xf>
    <xf numFmtId="0" fontId="2" fillId="2" borderId="29" xfId="4" applyFont="1" applyFill="1" applyBorder="1" applyAlignment="1">
      <alignment horizontal="center"/>
    </xf>
    <xf numFmtId="0" fontId="2" fillId="2" borderId="24" xfId="4" applyFont="1" applyFill="1" applyBorder="1" applyAlignment="1">
      <alignment horizontal="center" wrapText="1"/>
    </xf>
    <xf numFmtId="0" fontId="2" fillId="2" borderId="25" xfId="4" applyFont="1" applyFill="1" applyBorder="1" applyAlignment="1">
      <alignment horizontal="center" wrapText="1"/>
    </xf>
    <xf numFmtId="0" fontId="2" fillId="2" borderId="15" xfId="4" applyFont="1" applyFill="1" applyBorder="1" applyAlignment="1">
      <alignment horizontal="center" wrapText="1"/>
    </xf>
    <xf numFmtId="0" fontId="2" fillId="2" borderId="60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16" xfId="4" applyFont="1" applyFill="1" applyBorder="1" applyAlignment="1">
      <alignment horizontal="center"/>
    </xf>
  </cellXfs>
  <cellStyles count="7">
    <cellStyle name="Currency" xfId="1" builtinId="4"/>
    <cellStyle name="Currency 2" xfId="2"/>
    <cellStyle name="Normal" xfId="0" builtinId="0"/>
    <cellStyle name="Normal 2" xfId="3"/>
    <cellStyle name="Normal_RoR recip. comp." xfId="4"/>
    <cellStyle name="Percent" xfId="5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/>
  </sheetViews>
  <sheetFormatPr defaultColWidth="8.85546875" defaultRowHeight="12.75" x14ac:dyDescent="0.2"/>
  <cols>
    <col min="1" max="1" width="26.7109375" style="95" bestFit="1" customWidth="1"/>
    <col min="2" max="2" width="12.85546875" style="95" bestFit="1" customWidth="1"/>
    <col min="3" max="3" width="13.5703125" style="95" customWidth="1"/>
    <col min="4" max="4" width="12" style="95" customWidth="1"/>
    <col min="5" max="5" width="18.28515625" style="95" customWidth="1"/>
    <col min="6" max="6" width="19.42578125" style="95" bestFit="1" customWidth="1"/>
    <col min="7" max="7" width="16.85546875" style="95" bestFit="1" customWidth="1"/>
    <col min="8" max="8" width="16.140625" style="95" customWidth="1"/>
    <col min="9" max="9" width="10.7109375" style="95" customWidth="1"/>
    <col min="10" max="10" width="10.5703125" style="95" customWidth="1"/>
    <col min="11" max="11" width="11.140625" style="95" customWidth="1"/>
    <col min="12" max="12" width="14.28515625" style="95" customWidth="1"/>
    <col min="13" max="13" width="11.5703125" style="95" customWidth="1"/>
    <col min="14" max="14" width="16.7109375" style="95" customWidth="1"/>
    <col min="15" max="15" width="15.140625" style="95" customWidth="1"/>
    <col min="16" max="16384" width="8.85546875" style="95"/>
  </cols>
  <sheetData>
    <row r="1" spans="1:15" ht="14.45" x14ac:dyDescent="0.3">
      <c r="A1" s="193" t="s">
        <v>53</v>
      </c>
      <c r="B1" s="221"/>
      <c r="C1" s="221"/>
      <c r="D1" s="221"/>
      <c r="E1" s="221"/>
      <c r="F1" s="221"/>
      <c r="G1" s="221"/>
      <c r="H1" s="222"/>
    </row>
    <row r="2" spans="1:15" ht="14.45" x14ac:dyDescent="0.3">
      <c r="A2" s="327" t="s">
        <v>54</v>
      </c>
      <c r="B2" s="328"/>
      <c r="C2" s="328"/>
      <c r="D2" s="328"/>
      <c r="E2" s="328"/>
      <c r="F2" s="328"/>
      <c r="G2" s="328"/>
      <c r="H2" s="329"/>
    </row>
    <row r="3" spans="1:15" ht="15" thickBot="1" x14ac:dyDescent="0.35">
      <c r="A3" s="199" t="s">
        <v>56</v>
      </c>
      <c r="B3" s="223"/>
      <c r="C3" s="223"/>
      <c r="D3" s="223"/>
      <c r="E3" s="223"/>
      <c r="F3" s="223"/>
      <c r="G3" s="223"/>
      <c r="H3" s="224"/>
    </row>
    <row r="5" spans="1:15" ht="14.45" x14ac:dyDescent="0.3">
      <c r="D5" s="152"/>
    </row>
    <row r="6" spans="1:15" ht="13.9" thickBot="1" x14ac:dyDescent="0.3"/>
    <row r="7" spans="1:15" ht="15" customHeight="1" thickBot="1" x14ac:dyDescent="0.3">
      <c r="A7" s="358" t="s">
        <v>203</v>
      </c>
      <c r="B7" s="356"/>
      <c r="C7" s="356"/>
      <c r="D7" s="356"/>
      <c r="E7" s="356"/>
      <c r="F7" s="356"/>
      <c r="G7" s="356"/>
      <c r="H7" s="356"/>
      <c r="I7" s="355" t="s">
        <v>204</v>
      </c>
      <c r="J7" s="356"/>
      <c r="K7" s="356"/>
      <c r="L7" s="356"/>
      <c r="M7" s="356"/>
      <c r="N7" s="356"/>
      <c r="O7" s="357"/>
    </row>
    <row r="8" spans="1:15" ht="39" thickBot="1" x14ac:dyDescent="0.25">
      <c r="A8" s="359" t="s">
        <v>96</v>
      </c>
      <c r="B8" s="289" t="s">
        <v>93</v>
      </c>
      <c r="C8" s="289" t="s">
        <v>94</v>
      </c>
      <c r="D8" s="290" t="s">
        <v>111</v>
      </c>
      <c r="E8" s="291" t="s">
        <v>101</v>
      </c>
      <c r="F8" s="292" t="s">
        <v>102</v>
      </c>
      <c r="G8" s="291" t="s">
        <v>103</v>
      </c>
      <c r="H8" s="314" t="s">
        <v>48</v>
      </c>
      <c r="I8" s="317" t="s">
        <v>93</v>
      </c>
      <c r="J8" s="225" t="s">
        <v>94</v>
      </c>
      <c r="K8" s="226" t="s">
        <v>111</v>
      </c>
      <c r="L8" s="227" t="s">
        <v>101</v>
      </c>
      <c r="M8" s="228" t="s">
        <v>102</v>
      </c>
      <c r="N8" s="227" t="s">
        <v>103</v>
      </c>
      <c r="O8" s="229" t="s">
        <v>48</v>
      </c>
    </row>
    <row r="9" spans="1:15" ht="65.25" customHeight="1" thickBot="1" x14ac:dyDescent="0.25">
      <c r="A9" s="360"/>
      <c r="B9" s="292" t="s">
        <v>198</v>
      </c>
      <c r="C9" s="292" t="s">
        <v>199</v>
      </c>
      <c r="D9" s="292" t="s">
        <v>200</v>
      </c>
      <c r="E9" s="291" t="s">
        <v>8</v>
      </c>
      <c r="F9" s="292" t="s">
        <v>8</v>
      </c>
      <c r="G9" s="291" t="s">
        <v>8</v>
      </c>
      <c r="H9" s="314" t="s">
        <v>108</v>
      </c>
      <c r="I9" s="318" t="s">
        <v>150</v>
      </c>
      <c r="J9" s="228" t="s">
        <v>151</v>
      </c>
      <c r="K9" s="228" t="s">
        <v>182</v>
      </c>
      <c r="L9" s="227" t="s">
        <v>8</v>
      </c>
      <c r="M9" s="228" t="s">
        <v>8</v>
      </c>
      <c r="N9" s="227" t="s">
        <v>8</v>
      </c>
      <c r="O9" s="229" t="s">
        <v>201</v>
      </c>
    </row>
    <row r="10" spans="1:15" ht="15.75" thickBot="1" x14ac:dyDescent="0.3">
      <c r="A10" s="293"/>
      <c r="B10" s="294">
        <f>'2013 RoR ILEC Interstate Rates'!F11</f>
        <v>0</v>
      </c>
      <c r="C10" s="294">
        <f>'2013 RoR ILEC Intrastate Rates'!G10</f>
        <v>0</v>
      </c>
      <c r="D10" s="294">
        <f>'2013 RoR ILEC Rec. Comp. Rates'!E9</f>
        <v>0</v>
      </c>
      <c r="E10" s="295"/>
      <c r="F10" s="336"/>
      <c r="G10" s="296"/>
      <c r="H10" s="315">
        <f>IF(SUM(B10:G10)&gt;0,SUM(B10:G10),0)</f>
        <v>0</v>
      </c>
      <c r="I10" s="319">
        <f>'2013 RoR ILEC Interstate Rates'!H11</f>
        <v>0</v>
      </c>
      <c r="J10" s="230">
        <f>'2013 RoR ILEC Intrastate Rates'!I10</f>
        <v>0</v>
      </c>
      <c r="K10" s="230">
        <f>'2013 RoR ILEC Rec. Comp. Rates'!G9</f>
        <v>0</v>
      </c>
      <c r="L10" s="231"/>
      <c r="M10" s="339"/>
      <c r="N10" s="232"/>
      <c r="O10" s="233">
        <f>IF(SUM(I10:N10)&gt;0,SUM(I10:N10),0)</f>
        <v>0</v>
      </c>
    </row>
    <row r="11" spans="1:15" ht="15.75" thickBot="1" x14ac:dyDescent="0.3">
      <c r="A11" s="297"/>
      <c r="B11" s="298"/>
      <c r="C11" s="298"/>
      <c r="D11" s="299"/>
      <c r="E11" s="300"/>
      <c r="F11" s="337"/>
      <c r="G11" s="301"/>
      <c r="H11" s="315">
        <f t="shared" ref="H11:H39" si="0">IF(SUM(B11:G11)&gt;0,SUM(B11:G11),0)</f>
        <v>0</v>
      </c>
      <c r="I11" s="320"/>
      <c r="J11" s="234"/>
      <c r="K11" s="235"/>
      <c r="L11" s="236"/>
      <c r="M11" s="340"/>
      <c r="N11" s="237"/>
      <c r="O11" s="233">
        <f t="shared" ref="O11:O39" si="1">IF(SUM(I11:N11)&gt;0,SUM(I11:N11),0)</f>
        <v>0</v>
      </c>
    </row>
    <row r="12" spans="1:15" ht="15.75" thickBot="1" x14ac:dyDescent="0.3">
      <c r="A12" s="297"/>
      <c r="B12" s="298"/>
      <c r="C12" s="298"/>
      <c r="D12" s="299"/>
      <c r="E12" s="300"/>
      <c r="F12" s="337"/>
      <c r="G12" s="301"/>
      <c r="H12" s="315">
        <f t="shared" si="0"/>
        <v>0</v>
      </c>
      <c r="I12" s="320"/>
      <c r="J12" s="234"/>
      <c r="K12" s="235"/>
      <c r="L12" s="236"/>
      <c r="M12" s="340"/>
      <c r="N12" s="237"/>
      <c r="O12" s="233">
        <f t="shared" si="1"/>
        <v>0</v>
      </c>
    </row>
    <row r="13" spans="1:15" ht="15.75" thickBot="1" x14ac:dyDescent="0.3">
      <c r="A13" s="297"/>
      <c r="B13" s="298"/>
      <c r="C13" s="298"/>
      <c r="D13" s="299"/>
      <c r="E13" s="300"/>
      <c r="F13" s="337"/>
      <c r="G13" s="301"/>
      <c r="H13" s="315">
        <f t="shared" si="0"/>
        <v>0</v>
      </c>
      <c r="I13" s="320"/>
      <c r="J13" s="234"/>
      <c r="K13" s="235"/>
      <c r="L13" s="236"/>
      <c r="M13" s="340"/>
      <c r="N13" s="237"/>
      <c r="O13" s="233">
        <f t="shared" si="1"/>
        <v>0</v>
      </c>
    </row>
    <row r="14" spans="1:15" ht="15.75" thickBot="1" x14ac:dyDescent="0.3">
      <c r="A14" s="297"/>
      <c r="B14" s="298"/>
      <c r="C14" s="298"/>
      <c r="D14" s="299"/>
      <c r="E14" s="300"/>
      <c r="F14" s="337"/>
      <c r="G14" s="301"/>
      <c r="H14" s="315">
        <f t="shared" si="0"/>
        <v>0</v>
      </c>
      <c r="I14" s="320"/>
      <c r="J14" s="234"/>
      <c r="K14" s="235"/>
      <c r="L14" s="236"/>
      <c r="M14" s="340"/>
      <c r="N14" s="237"/>
      <c r="O14" s="233">
        <f t="shared" si="1"/>
        <v>0</v>
      </c>
    </row>
    <row r="15" spans="1:15" ht="15.75" thickBot="1" x14ac:dyDescent="0.3">
      <c r="A15" s="297"/>
      <c r="B15" s="298"/>
      <c r="C15" s="298"/>
      <c r="D15" s="299"/>
      <c r="E15" s="300"/>
      <c r="F15" s="337"/>
      <c r="G15" s="301"/>
      <c r="H15" s="315">
        <f t="shared" si="0"/>
        <v>0</v>
      </c>
      <c r="I15" s="320"/>
      <c r="J15" s="234"/>
      <c r="K15" s="235"/>
      <c r="L15" s="236"/>
      <c r="M15" s="340"/>
      <c r="N15" s="237"/>
      <c r="O15" s="233">
        <f t="shared" si="1"/>
        <v>0</v>
      </c>
    </row>
    <row r="16" spans="1:15" ht="15.75" thickBot="1" x14ac:dyDescent="0.3">
      <c r="A16" s="297"/>
      <c r="B16" s="298"/>
      <c r="C16" s="298"/>
      <c r="D16" s="299"/>
      <c r="E16" s="300"/>
      <c r="F16" s="337"/>
      <c r="G16" s="301"/>
      <c r="H16" s="315">
        <f t="shared" si="0"/>
        <v>0</v>
      </c>
      <c r="I16" s="320"/>
      <c r="J16" s="234"/>
      <c r="K16" s="235"/>
      <c r="L16" s="236"/>
      <c r="M16" s="340"/>
      <c r="N16" s="237"/>
      <c r="O16" s="233">
        <f t="shared" si="1"/>
        <v>0</v>
      </c>
    </row>
    <row r="17" spans="1:15" ht="15.75" thickBot="1" x14ac:dyDescent="0.3">
      <c r="A17" s="297"/>
      <c r="B17" s="298"/>
      <c r="C17" s="298"/>
      <c r="D17" s="299"/>
      <c r="E17" s="300"/>
      <c r="F17" s="337"/>
      <c r="G17" s="301"/>
      <c r="H17" s="315">
        <f t="shared" si="0"/>
        <v>0</v>
      </c>
      <c r="I17" s="320"/>
      <c r="J17" s="234"/>
      <c r="K17" s="235"/>
      <c r="L17" s="236"/>
      <c r="M17" s="340"/>
      <c r="N17" s="237"/>
      <c r="O17" s="233">
        <f t="shared" si="1"/>
        <v>0</v>
      </c>
    </row>
    <row r="18" spans="1:15" ht="15.75" thickBot="1" x14ac:dyDescent="0.3">
      <c r="A18" s="297"/>
      <c r="B18" s="298"/>
      <c r="C18" s="298"/>
      <c r="D18" s="299"/>
      <c r="E18" s="300"/>
      <c r="F18" s="337"/>
      <c r="G18" s="301"/>
      <c r="H18" s="315">
        <f t="shared" si="0"/>
        <v>0</v>
      </c>
      <c r="I18" s="320"/>
      <c r="J18" s="234"/>
      <c r="K18" s="235"/>
      <c r="L18" s="236"/>
      <c r="M18" s="340"/>
      <c r="N18" s="237"/>
      <c r="O18" s="233">
        <f t="shared" si="1"/>
        <v>0</v>
      </c>
    </row>
    <row r="19" spans="1:15" ht="15.75" thickBot="1" x14ac:dyDescent="0.3">
      <c r="A19" s="297"/>
      <c r="B19" s="298"/>
      <c r="C19" s="298"/>
      <c r="D19" s="299"/>
      <c r="E19" s="300"/>
      <c r="F19" s="337"/>
      <c r="G19" s="301"/>
      <c r="H19" s="315">
        <f t="shared" si="0"/>
        <v>0</v>
      </c>
      <c r="I19" s="320"/>
      <c r="J19" s="234"/>
      <c r="K19" s="235"/>
      <c r="L19" s="236"/>
      <c r="M19" s="340"/>
      <c r="N19" s="237"/>
      <c r="O19" s="233">
        <f t="shared" si="1"/>
        <v>0</v>
      </c>
    </row>
    <row r="20" spans="1:15" ht="15.75" thickBot="1" x14ac:dyDescent="0.3">
      <c r="A20" s="297"/>
      <c r="B20" s="298"/>
      <c r="C20" s="298"/>
      <c r="D20" s="299"/>
      <c r="E20" s="300"/>
      <c r="F20" s="337"/>
      <c r="G20" s="301"/>
      <c r="H20" s="315">
        <f t="shared" si="0"/>
        <v>0</v>
      </c>
      <c r="I20" s="320"/>
      <c r="J20" s="234"/>
      <c r="K20" s="235"/>
      <c r="L20" s="236"/>
      <c r="M20" s="340"/>
      <c r="N20" s="237"/>
      <c r="O20" s="233">
        <f t="shared" si="1"/>
        <v>0</v>
      </c>
    </row>
    <row r="21" spans="1:15" ht="15.75" thickBot="1" x14ac:dyDescent="0.3">
      <c r="A21" s="297"/>
      <c r="B21" s="298"/>
      <c r="C21" s="298"/>
      <c r="D21" s="299"/>
      <c r="E21" s="300"/>
      <c r="F21" s="337"/>
      <c r="G21" s="301"/>
      <c r="H21" s="315">
        <f t="shared" si="0"/>
        <v>0</v>
      </c>
      <c r="I21" s="320"/>
      <c r="J21" s="234"/>
      <c r="K21" s="235"/>
      <c r="L21" s="236"/>
      <c r="M21" s="340"/>
      <c r="N21" s="237"/>
      <c r="O21" s="233">
        <f t="shared" si="1"/>
        <v>0</v>
      </c>
    </row>
    <row r="22" spans="1:15" ht="15.75" thickBot="1" x14ac:dyDescent="0.3">
      <c r="A22" s="297"/>
      <c r="B22" s="298"/>
      <c r="C22" s="298"/>
      <c r="D22" s="299"/>
      <c r="E22" s="300"/>
      <c r="F22" s="337"/>
      <c r="G22" s="301"/>
      <c r="H22" s="315">
        <f t="shared" si="0"/>
        <v>0</v>
      </c>
      <c r="I22" s="320"/>
      <c r="J22" s="234"/>
      <c r="K22" s="235"/>
      <c r="L22" s="236"/>
      <c r="M22" s="340"/>
      <c r="N22" s="237"/>
      <c r="O22" s="233">
        <f t="shared" si="1"/>
        <v>0</v>
      </c>
    </row>
    <row r="23" spans="1:15" ht="15.75" thickBot="1" x14ac:dyDescent="0.3">
      <c r="A23" s="297"/>
      <c r="B23" s="298"/>
      <c r="C23" s="298"/>
      <c r="D23" s="299"/>
      <c r="E23" s="300"/>
      <c r="F23" s="337"/>
      <c r="G23" s="301"/>
      <c r="H23" s="315">
        <f t="shared" si="0"/>
        <v>0</v>
      </c>
      <c r="I23" s="320"/>
      <c r="J23" s="234"/>
      <c r="K23" s="235"/>
      <c r="L23" s="236"/>
      <c r="M23" s="340"/>
      <c r="N23" s="237"/>
      <c r="O23" s="233">
        <f t="shared" si="1"/>
        <v>0</v>
      </c>
    </row>
    <row r="24" spans="1:15" ht="15.75" thickBot="1" x14ac:dyDescent="0.3">
      <c r="A24" s="297"/>
      <c r="B24" s="298"/>
      <c r="C24" s="298"/>
      <c r="D24" s="299"/>
      <c r="E24" s="300"/>
      <c r="F24" s="337"/>
      <c r="G24" s="301"/>
      <c r="H24" s="315">
        <f t="shared" si="0"/>
        <v>0</v>
      </c>
      <c r="I24" s="320"/>
      <c r="J24" s="234"/>
      <c r="K24" s="235"/>
      <c r="L24" s="236"/>
      <c r="M24" s="340"/>
      <c r="N24" s="237"/>
      <c r="O24" s="233">
        <f t="shared" si="1"/>
        <v>0</v>
      </c>
    </row>
    <row r="25" spans="1:15" ht="15.75" thickBot="1" x14ac:dyDescent="0.3">
      <c r="A25" s="297"/>
      <c r="B25" s="298"/>
      <c r="C25" s="298"/>
      <c r="D25" s="299"/>
      <c r="E25" s="300"/>
      <c r="F25" s="337"/>
      <c r="G25" s="301"/>
      <c r="H25" s="315">
        <f t="shared" si="0"/>
        <v>0</v>
      </c>
      <c r="I25" s="320"/>
      <c r="J25" s="234"/>
      <c r="K25" s="235"/>
      <c r="L25" s="236"/>
      <c r="M25" s="340"/>
      <c r="N25" s="237"/>
      <c r="O25" s="233">
        <f t="shared" si="1"/>
        <v>0</v>
      </c>
    </row>
    <row r="26" spans="1:15" ht="15.75" thickBot="1" x14ac:dyDescent="0.3">
      <c r="A26" s="297"/>
      <c r="B26" s="298"/>
      <c r="C26" s="298"/>
      <c r="D26" s="299"/>
      <c r="E26" s="300"/>
      <c r="F26" s="337"/>
      <c r="G26" s="301"/>
      <c r="H26" s="315">
        <f t="shared" si="0"/>
        <v>0</v>
      </c>
      <c r="I26" s="320"/>
      <c r="J26" s="234"/>
      <c r="K26" s="235"/>
      <c r="L26" s="236"/>
      <c r="M26" s="340"/>
      <c r="N26" s="237"/>
      <c r="O26" s="233">
        <f t="shared" si="1"/>
        <v>0</v>
      </c>
    </row>
    <row r="27" spans="1:15" ht="15.75" thickBot="1" x14ac:dyDescent="0.3">
      <c r="A27" s="297"/>
      <c r="B27" s="298"/>
      <c r="C27" s="298"/>
      <c r="D27" s="299"/>
      <c r="E27" s="300"/>
      <c r="F27" s="337"/>
      <c r="G27" s="301"/>
      <c r="H27" s="315">
        <f t="shared" si="0"/>
        <v>0</v>
      </c>
      <c r="I27" s="320"/>
      <c r="J27" s="234"/>
      <c r="K27" s="235"/>
      <c r="L27" s="236"/>
      <c r="M27" s="340"/>
      <c r="N27" s="237"/>
      <c r="O27" s="233">
        <f t="shared" si="1"/>
        <v>0</v>
      </c>
    </row>
    <row r="28" spans="1:15" ht="15.75" thickBot="1" x14ac:dyDescent="0.3">
      <c r="A28" s="297"/>
      <c r="B28" s="298"/>
      <c r="C28" s="298"/>
      <c r="D28" s="299"/>
      <c r="E28" s="300"/>
      <c r="F28" s="337"/>
      <c r="G28" s="301"/>
      <c r="H28" s="315">
        <f t="shared" si="0"/>
        <v>0</v>
      </c>
      <c r="I28" s="320"/>
      <c r="J28" s="234"/>
      <c r="K28" s="235"/>
      <c r="L28" s="236"/>
      <c r="M28" s="340"/>
      <c r="N28" s="237"/>
      <c r="O28" s="233">
        <f t="shared" si="1"/>
        <v>0</v>
      </c>
    </row>
    <row r="29" spans="1:15" ht="15.75" thickBot="1" x14ac:dyDescent="0.3">
      <c r="A29" s="297"/>
      <c r="B29" s="298"/>
      <c r="C29" s="298"/>
      <c r="D29" s="299"/>
      <c r="E29" s="300"/>
      <c r="F29" s="337"/>
      <c r="G29" s="301"/>
      <c r="H29" s="315">
        <f t="shared" si="0"/>
        <v>0</v>
      </c>
      <c r="I29" s="320"/>
      <c r="J29" s="234"/>
      <c r="K29" s="235"/>
      <c r="L29" s="236"/>
      <c r="M29" s="340"/>
      <c r="N29" s="237"/>
      <c r="O29" s="233">
        <f t="shared" si="1"/>
        <v>0</v>
      </c>
    </row>
    <row r="30" spans="1:15" ht="15.75" thickBot="1" x14ac:dyDescent="0.3">
      <c r="A30" s="297"/>
      <c r="B30" s="298"/>
      <c r="C30" s="298"/>
      <c r="D30" s="299"/>
      <c r="E30" s="300"/>
      <c r="F30" s="337"/>
      <c r="G30" s="301"/>
      <c r="H30" s="315">
        <f t="shared" si="0"/>
        <v>0</v>
      </c>
      <c r="I30" s="320"/>
      <c r="J30" s="234"/>
      <c r="K30" s="235"/>
      <c r="L30" s="236"/>
      <c r="M30" s="340"/>
      <c r="N30" s="237"/>
      <c r="O30" s="233">
        <f t="shared" si="1"/>
        <v>0</v>
      </c>
    </row>
    <row r="31" spans="1:15" ht="15.75" thickBot="1" x14ac:dyDescent="0.3">
      <c r="A31" s="297"/>
      <c r="B31" s="298"/>
      <c r="C31" s="298"/>
      <c r="D31" s="299"/>
      <c r="E31" s="300"/>
      <c r="F31" s="337"/>
      <c r="G31" s="301"/>
      <c r="H31" s="315">
        <f t="shared" si="0"/>
        <v>0</v>
      </c>
      <c r="I31" s="320"/>
      <c r="J31" s="234"/>
      <c r="K31" s="235"/>
      <c r="L31" s="236"/>
      <c r="M31" s="340"/>
      <c r="N31" s="237"/>
      <c r="O31" s="233">
        <f t="shared" si="1"/>
        <v>0</v>
      </c>
    </row>
    <row r="32" spans="1:15" ht="15.75" thickBot="1" x14ac:dyDescent="0.3">
      <c r="A32" s="297"/>
      <c r="B32" s="298"/>
      <c r="C32" s="298"/>
      <c r="D32" s="299"/>
      <c r="E32" s="300"/>
      <c r="F32" s="337"/>
      <c r="G32" s="301"/>
      <c r="H32" s="315">
        <f t="shared" si="0"/>
        <v>0</v>
      </c>
      <c r="I32" s="320"/>
      <c r="J32" s="234"/>
      <c r="K32" s="235"/>
      <c r="L32" s="236"/>
      <c r="M32" s="340"/>
      <c r="N32" s="237"/>
      <c r="O32" s="233">
        <f t="shared" si="1"/>
        <v>0</v>
      </c>
    </row>
    <row r="33" spans="1:15" ht="15.75" thickBot="1" x14ac:dyDescent="0.3">
      <c r="A33" s="297"/>
      <c r="B33" s="298"/>
      <c r="C33" s="298"/>
      <c r="D33" s="299"/>
      <c r="E33" s="300"/>
      <c r="F33" s="337"/>
      <c r="G33" s="301"/>
      <c r="H33" s="315">
        <f t="shared" si="0"/>
        <v>0</v>
      </c>
      <c r="I33" s="320"/>
      <c r="J33" s="234"/>
      <c r="K33" s="235"/>
      <c r="L33" s="236"/>
      <c r="M33" s="340"/>
      <c r="N33" s="237"/>
      <c r="O33" s="233">
        <f t="shared" si="1"/>
        <v>0</v>
      </c>
    </row>
    <row r="34" spans="1:15" ht="15.75" thickBot="1" x14ac:dyDescent="0.3">
      <c r="A34" s="297"/>
      <c r="B34" s="298"/>
      <c r="C34" s="298"/>
      <c r="D34" s="299"/>
      <c r="E34" s="300"/>
      <c r="F34" s="337"/>
      <c r="G34" s="301"/>
      <c r="H34" s="315">
        <f t="shared" si="0"/>
        <v>0</v>
      </c>
      <c r="I34" s="320"/>
      <c r="J34" s="234"/>
      <c r="K34" s="235"/>
      <c r="L34" s="236"/>
      <c r="M34" s="340"/>
      <c r="N34" s="237"/>
      <c r="O34" s="233">
        <f t="shared" si="1"/>
        <v>0</v>
      </c>
    </row>
    <row r="35" spans="1:15" ht="15.75" thickBot="1" x14ac:dyDescent="0.3">
      <c r="A35" s="297"/>
      <c r="B35" s="298"/>
      <c r="C35" s="298"/>
      <c r="D35" s="299"/>
      <c r="E35" s="300"/>
      <c r="F35" s="337"/>
      <c r="G35" s="301"/>
      <c r="H35" s="315">
        <f t="shared" si="0"/>
        <v>0</v>
      </c>
      <c r="I35" s="320"/>
      <c r="J35" s="234"/>
      <c r="K35" s="235"/>
      <c r="L35" s="236"/>
      <c r="M35" s="340"/>
      <c r="N35" s="237"/>
      <c r="O35" s="233">
        <f t="shared" si="1"/>
        <v>0</v>
      </c>
    </row>
    <row r="36" spans="1:15" ht="15.75" thickBot="1" x14ac:dyDescent="0.3">
      <c r="A36" s="297"/>
      <c r="B36" s="298"/>
      <c r="C36" s="298"/>
      <c r="D36" s="299"/>
      <c r="E36" s="300"/>
      <c r="F36" s="337"/>
      <c r="G36" s="301"/>
      <c r="H36" s="315">
        <f t="shared" si="0"/>
        <v>0</v>
      </c>
      <c r="I36" s="320"/>
      <c r="J36" s="234"/>
      <c r="K36" s="235"/>
      <c r="L36" s="236"/>
      <c r="M36" s="340"/>
      <c r="N36" s="237"/>
      <c r="O36" s="233">
        <f t="shared" si="1"/>
        <v>0</v>
      </c>
    </row>
    <row r="37" spans="1:15" ht="15.75" thickBot="1" x14ac:dyDescent="0.3">
      <c r="A37" s="297"/>
      <c r="B37" s="298"/>
      <c r="C37" s="298"/>
      <c r="D37" s="299"/>
      <c r="E37" s="300"/>
      <c r="F37" s="337"/>
      <c r="G37" s="301"/>
      <c r="H37" s="315">
        <f t="shared" si="0"/>
        <v>0</v>
      </c>
      <c r="I37" s="320"/>
      <c r="J37" s="234"/>
      <c r="K37" s="235"/>
      <c r="L37" s="236"/>
      <c r="M37" s="340"/>
      <c r="N37" s="237"/>
      <c r="O37" s="233">
        <f t="shared" si="1"/>
        <v>0</v>
      </c>
    </row>
    <row r="38" spans="1:15" ht="15.75" thickBot="1" x14ac:dyDescent="0.3">
      <c r="A38" s="297"/>
      <c r="B38" s="298"/>
      <c r="C38" s="298"/>
      <c r="D38" s="299"/>
      <c r="E38" s="300"/>
      <c r="F38" s="337"/>
      <c r="G38" s="301"/>
      <c r="H38" s="315">
        <f t="shared" si="0"/>
        <v>0</v>
      </c>
      <c r="I38" s="320"/>
      <c r="J38" s="234"/>
      <c r="K38" s="235"/>
      <c r="L38" s="236"/>
      <c r="M38" s="340"/>
      <c r="N38" s="237"/>
      <c r="O38" s="233">
        <f t="shared" si="1"/>
        <v>0</v>
      </c>
    </row>
    <row r="39" spans="1:15" ht="15.75" thickBot="1" x14ac:dyDescent="0.3">
      <c r="A39" s="302"/>
      <c r="B39" s="303"/>
      <c r="C39" s="303"/>
      <c r="D39" s="304"/>
      <c r="E39" s="305"/>
      <c r="F39" s="338"/>
      <c r="G39" s="306"/>
      <c r="H39" s="315">
        <f t="shared" si="0"/>
        <v>0</v>
      </c>
      <c r="I39" s="321"/>
      <c r="J39" s="238"/>
      <c r="K39" s="239"/>
      <c r="L39" s="240"/>
      <c r="M39" s="341"/>
      <c r="N39" s="241"/>
      <c r="O39" s="233">
        <f t="shared" si="1"/>
        <v>0</v>
      </c>
    </row>
    <row r="40" spans="1:15" ht="13.5" thickBot="1" x14ac:dyDescent="0.25">
      <c r="A40" s="307"/>
      <c r="B40" s="307"/>
      <c r="C40" s="307"/>
      <c r="D40" s="307"/>
      <c r="E40" s="307"/>
      <c r="F40" s="307"/>
      <c r="G40" s="307"/>
      <c r="H40" s="308"/>
      <c r="I40" s="343"/>
      <c r="J40" s="242"/>
      <c r="K40" s="242"/>
      <c r="L40" s="242"/>
      <c r="M40" s="242"/>
      <c r="N40" s="242"/>
      <c r="O40" s="242"/>
    </row>
    <row r="41" spans="1:15" ht="15.75" thickBot="1" x14ac:dyDescent="0.3">
      <c r="A41" s="309" t="s">
        <v>95</v>
      </c>
      <c r="B41" s="310"/>
      <c r="C41" s="311"/>
      <c r="D41" s="311"/>
      <c r="E41" s="312"/>
      <c r="F41" s="312"/>
      <c r="G41" s="313"/>
      <c r="H41" s="316">
        <f>SUM(H10:H39)</f>
        <v>0</v>
      </c>
      <c r="I41" s="322"/>
      <c r="J41" s="243"/>
      <c r="K41" s="243"/>
      <c r="L41" s="344"/>
      <c r="M41" s="344"/>
      <c r="N41" s="345"/>
      <c r="O41" s="244">
        <f>SUM(O10:O39)</f>
        <v>0</v>
      </c>
    </row>
    <row r="43" spans="1:15" x14ac:dyDescent="0.2">
      <c r="B43" s="96"/>
      <c r="C43" s="96"/>
      <c r="E43" s="96"/>
    </row>
    <row r="44" spans="1:15" x14ac:dyDescent="0.2">
      <c r="A44" s="323" t="s">
        <v>207</v>
      </c>
      <c r="E44" s="96"/>
    </row>
    <row r="45" spans="1:15" x14ac:dyDescent="0.2">
      <c r="A45" s="324" t="s">
        <v>208</v>
      </c>
    </row>
    <row r="46" spans="1:15" x14ac:dyDescent="0.2">
      <c r="A46" s="323" t="s">
        <v>202</v>
      </c>
    </row>
    <row r="47" spans="1:15" x14ac:dyDescent="0.2">
      <c r="A47" s="326"/>
    </row>
    <row r="48" spans="1:15" x14ac:dyDescent="0.2">
      <c r="A48" s="323" t="s">
        <v>215</v>
      </c>
    </row>
  </sheetData>
  <mergeCells count="3">
    <mergeCell ref="I7:O7"/>
    <mergeCell ref="A7:H7"/>
    <mergeCell ref="A8:A9"/>
  </mergeCells>
  <phoneticPr fontId="0" type="noConversion"/>
  <printOptions headings="1"/>
  <pageMargins left="0.5" right="0.5" top="0.5" bottom="0.5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workbookViewId="0">
      <selection activeCell="H11" sqref="H11"/>
    </sheetView>
  </sheetViews>
  <sheetFormatPr defaultRowHeight="15" x14ac:dyDescent="0.25"/>
  <cols>
    <col min="1" max="1" width="11.28515625" customWidth="1"/>
    <col min="2" max="2" width="10.28515625" customWidth="1"/>
    <col min="3" max="3" width="50.5703125" customWidth="1"/>
    <col min="4" max="4" width="12.85546875" customWidth="1"/>
    <col min="5" max="5" width="12.7109375" customWidth="1"/>
    <col min="6" max="6" width="13.42578125" customWidth="1"/>
    <col min="7" max="7" width="12.140625" customWidth="1"/>
    <col min="8" max="8" width="13" customWidth="1"/>
    <col min="9" max="9" width="11.28515625" customWidth="1"/>
    <col min="10" max="10" width="12.85546875" customWidth="1"/>
    <col min="11" max="11" width="12.28515625" customWidth="1"/>
    <col min="12" max="12" width="15.42578125" customWidth="1"/>
    <col min="13" max="13" width="12.28515625" customWidth="1"/>
    <col min="14" max="14" width="11.28515625" customWidth="1"/>
    <col min="15" max="15" width="10.85546875" customWidth="1"/>
    <col min="16" max="16" width="11.28515625" customWidth="1"/>
  </cols>
  <sheetData>
    <row r="1" spans="1:20" x14ac:dyDescent="0.25">
      <c r="A1" s="193" t="s">
        <v>53</v>
      </c>
      <c r="B1" s="194"/>
      <c r="C1" s="194"/>
      <c r="D1" s="194"/>
      <c r="E1" s="194"/>
      <c r="F1" s="194"/>
      <c r="G1" s="194"/>
      <c r="H1" s="195"/>
    </row>
    <row r="2" spans="1:20" x14ac:dyDescent="0.25">
      <c r="A2" s="327" t="s">
        <v>54</v>
      </c>
      <c r="B2" s="330"/>
      <c r="C2" s="330"/>
      <c r="D2" s="330"/>
      <c r="E2" s="330"/>
      <c r="F2" s="330"/>
      <c r="G2" s="330"/>
      <c r="H2" s="331"/>
    </row>
    <row r="3" spans="1:20" x14ac:dyDescent="0.25">
      <c r="A3" s="196" t="s">
        <v>56</v>
      </c>
      <c r="B3" s="197"/>
      <c r="C3" s="197"/>
      <c r="D3" s="197"/>
      <c r="E3" s="197"/>
      <c r="F3" s="197"/>
      <c r="G3" s="197"/>
      <c r="H3" s="198"/>
    </row>
    <row r="4" spans="1:20" ht="15.75" thickBot="1" x14ac:dyDescent="0.3">
      <c r="A4" s="332" t="s">
        <v>55</v>
      </c>
      <c r="B4" s="333"/>
      <c r="C4" s="333"/>
      <c r="D4" s="333"/>
      <c r="E4" s="333"/>
      <c r="F4" s="333"/>
      <c r="G4" s="333"/>
      <c r="H4" s="334"/>
    </row>
    <row r="5" spans="1:20" ht="15.75" thickBot="1" x14ac:dyDescent="0.3"/>
    <row r="6" spans="1:20" thickBot="1" x14ac:dyDescent="0.35">
      <c r="E6" s="361" t="s">
        <v>205</v>
      </c>
      <c r="F6" s="362"/>
      <c r="G6" s="363" t="s">
        <v>206</v>
      </c>
      <c r="H6" s="364"/>
      <c r="N6" s="5"/>
      <c r="O6" s="5"/>
      <c r="P6" s="5"/>
      <c r="Q6" s="5"/>
      <c r="R6" s="5"/>
      <c r="S6" s="164"/>
      <c r="T6" s="8"/>
    </row>
    <row r="7" spans="1:20" ht="14.45" x14ac:dyDescent="0.3">
      <c r="A7" s="30" t="s">
        <v>6</v>
      </c>
      <c r="B7" s="6"/>
      <c r="C7" s="6"/>
      <c r="D7" s="6"/>
      <c r="E7" s="170" t="s">
        <v>8</v>
      </c>
      <c r="F7" s="171"/>
      <c r="G7" s="176" t="s">
        <v>143</v>
      </c>
      <c r="H7" s="177">
        <f>F7</f>
        <v>0</v>
      </c>
      <c r="N7" s="5"/>
      <c r="O7" s="2"/>
      <c r="P7" s="2"/>
      <c r="Q7" s="2"/>
      <c r="R7" s="165"/>
      <c r="S7" s="165"/>
      <c r="T7" s="175"/>
    </row>
    <row r="8" spans="1:20" ht="14.45" x14ac:dyDescent="0.3">
      <c r="A8" s="31" t="s">
        <v>145</v>
      </c>
      <c r="B8" s="2"/>
      <c r="C8" s="2"/>
      <c r="D8" s="2"/>
      <c r="E8" s="72">
        <v>0.95</v>
      </c>
      <c r="F8" s="172">
        <v>0.95</v>
      </c>
      <c r="G8" s="178" t="s">
        <v>144</v>
      </c>
      <c r="H8" s="179">
        <f>0.95*0.95</f>
        <v>0.90249999999999997</v>
      </c>
      <c r="N8" s="5"/>
      <c r="O8" s="2"/>
      <c r="P8" s="2"/>
      <c r="Q8" s="2"/>
      <c r="R8" s="165"/>
      <c r="S8" s="165"/>
      <c r="T8" s="8"/>
    </row>
    <row r="9" spans="1:20" ht="14.45" x14ac:dyDescent="0.3">
      <c r="A9" s="31" t="s">
        <v>7</v>
      </c>
      <c r="B9" s="2"/>
      <c r="C9" s="2"/>
      <c r="D9" s="2"/>
      <c r="E9" s="72" t="s">
        <v>78</v>
      </c>
      <c r="F9" s="173">
        <f>F7*F8</f>
        <v>0</v>
      </c>
      <c r="G9" s="178" t="s">
        <v>146</v>
      </c>
      <c r="H9" s="180">
        <f>H7*H8</f>
        <v>0</v>
      </c>
      <c r="N9" s="1"/>
      <c r="O9" s="2"/>
      <c r="P9" s="2"/>
      <c r="Q9" s="2"/>
      <c r="R9" s="165"/>
      <c r="S9" s="164"/>
      <c r="T9" s="8"/>
    </row>
    <row r="10" spans="1:20" thickBot="1" x14ac:dyDescent="0.35">
      <c r="A10" s="32" t="s">
        <v>183</v>
      </c>
      <c r="B10" s="2"/>
      <c r="C10" s="2"/>
      <c r="D10" s="2"/>
      <c r="E10" s="72" t="s">
        <v>18</v>
      </c>
      <c r="F10" s="174">
        <f>H71</f>
        <v>0</v>
      </c>
      <c r="G10" s="178" t="s">
        <v>138</v>
      </c>
      <c r="H10" s="181">
        <f>K71</f>
        <v>0</v>
      </c>
      <c r="N10" s="5"/>
      <c r="O10" s="2"/>
      <c r="P10" s="2"/>
      <c r="Q10" s="2"/>
      <c r="R10" s="165"/>
      <c r="S10" s="165"/>
      <c r="T10" s="8"/>
    </row>
    <row r="11" spans="1:20" thickBot="1" x14ac:dyDescent="0.35">
      <c r="A11" s="33" t="s">
        <v>184</v>
      </c>
      <c r="B11" s="14"/>
      <c r="C11" s="14"/>
      <c r="D11" s="14"/>
      <c r="E11" s="155" t="s">
        <v>79</v>
      </c>
      <c r="F11" s="217">
        <f>F9-F10</f>
        <v>0</v>
      </c>
      <c r="G11" s="182" t="s">
        <v>147</v>
      </c>
      <c r="H11" s="218">
        <f>H9-H10</f>
        <v>0</v>
      </c>
    </row>
    <row r="12" spans="1:20" thickBot="1" x14ac:dyDescent="0.35">
      <c r="A12" s="5"/>
    </row>
    <row r="13" spans="1:20" thickBot="1" x14ac:dyDescent="0.35">
      <c r="A13" s="361" t="s">
        <v>196</v>
      </c>
      <c r="B13" s="362"/>
      <c r="C13" s="362"/>
      <c r="D13" s="362"/>
      <c r="E13" s="362"/>
      <c r="F13" s="362"/>
      <c r="G13" s="362"/>
      <c r="H13" s="364"/>
      <c r="I13" s="361" t="s">
        <v>197</v>
      </c>
      <c r="J13" s="362"/>
      <c r="K13" s="364"/>
    </row>
    <row r="14" spans="1:20" ht="58.15" thickBot="1" x14ac:dyDescent="0.35">
      <c r="A14" s="11" t="s">
        <v>4</v>
      </c>
      <c r="B14" s="11" t="s">
        <v>5</v>
      </c>
      <c r="C14" s="11" t="s">
        <v>1</v>
      </c>
      <c r="D14" s="11" t="s">
        <v>107</v>
      </c>
      <c r="E14" s="11" t="s">
        <v>3</v>
      </c>
      <c r="F14" s="34" t="s">
        <v>38</v>
      </c>
      <c r="G14" s="11" t="s">
        <v>22</v>
      </c>
      <c r="H14" s="157" t="s">
        <v>59</v>
      </c>
      <c r="I14" s="183" t="s">
        <v>134</v>
      </c>
      <c r="J14" s="184" t="s">
        <v>135</v>
      </c>
      <c r="K14" s="184" t="s">
        <v>136</v>
      </c>
      <c r="M14" s="3"/>
      <c r="N14" s="3"/>
      <c r="O14" s="3"/>
    </row>
    <row r="15" spans="1:20" thickBot="1" x14ac:dyDescent="0.35">
      <c r="A15" s="11" t="s">
        <v>8</v>
      </c>
      <c r="B15" s="11" t="s">
        <v>8</v>
      </c>
      <c r="C15" s="11" t="s">
        <v>105</v>
      </c>
      <c r="D15" s="11" t="s">
        <v>8</v>
      </c>
      <c r="E15" s="11" t="s">
        <v>8</v>
      </c>
      <c r="F15" s="11" t="s">
        <v>8</v>
      </c>
      <c r="G15" s="11" t="s">
        <v>8</v>
      </c>
      <c r="H15" s="157" t="s">
        <v>76</v>
      </c>
      <c r="I15" s="183" t="s">
        <v>8</v>
      </c>
      <c r="J15" s="184" t="s">
        <v>8</v>
      </c>
      <c r="K15" s="184" t="s">
        <v>76</v>
      </c>
      <c r="M15" s="3"/>
      <c r="N15" s="3"/>
      <c r="O15" s="3"/>
    </row>
    <row r="16" spans="1:20" ht="14.45" x14ac:dyDescent="0.3">
      <c r="A16" s="44"/>
      <c r="B16" s="45"/>
      <c r="C16" s="46" t="s">
        <v>9</v>
      </c>
      <c r="D16" s="45"/>
      <c r="E16" s="45"/>
      <c r="F16" s="45"/>
      <c r="G16" s="131"/>
      <c r="H16" s="89"/>
      <c r="I16" s="185"/>
      <c r="J16" s="346"/>
      <c r="K16" s="186"/>
    </row>
    <row r="17" spans="1:11" ht="14.45" x14ac:dyDescent="0.3">
      <c r="A17" s="22"/>
      <c r="B17" s="4"/>
      <c r="C17" s="4"/>
      <c r="D17" s="4"/>
      <c r="E17" s="4"/>
      <c r="F17" s="4"/>
      <c r="G17" s="132"/>
      <c r="H17" s="90">
        <f>E17*G17</f>
        <v>0</v>
      </c>
      <c r="I17" s="187"/>
      <c r="J17" s="209"/>
      <c r="K17" s="188">
        <f>E17*J17</f>
        <v>0</v>
      </c>
    </row>
    <row r="18" spans="1:11" ht="14.45" x14ac:dyDescent="0.3">
      <c r="A18" s="22"/>
      <c r="B18" s="4"/>
      <c r="C18" s="4"/>
      <c r="D18" s="4"/>
      <c r="E18" s="4"/>
      <c r="F18" s="4"/>
      <c r="G18" s="132"/>
      <c r="H18" s="90">
        <f t="shared" ref="H18:H69" si="0">E18*G18</f>
        <v>0</v>
      </c>
      <c r="I18" s="187"/>
      <c r="J18" s="209"/>
      <c r="K18" s="188">
        <f t="shared" ref="K18:K69" si="1">E18*J18</f>
        <v>0</v>
      </c>
    </row>
    <row r="19" spans="1:11" ht="14.45" x14ac:dyDescent="0.3">
      <c r="A19" s="22"/>
      <c r="B19" s="4"/>
      <c r="C19" s="4"/>
      <c r="D19" s="4"/>
      <c r="E19" s="4"/>
      <c r="F19" s="4"/>
      <c r="G19" s="132"/>
      <c r="H19" s="90">
        <f t="shared" si="0"/>
        <v>0</v>
      </c>
      <c r="I19" s="187"/>
      <c r="J19" s="209"/>
      <c r="K19" s="188">
        <f t="shared" si="1"/>
        <v>0</v>
      </c>
    </row>
    <row r="20" spans="1:11" ht="14.45" x14ac:dyDescent="0.3">
      <c r="A20" s="22"/>
      <c r="B20" s="4"/>
      <c r="C20" s="4"/>
      <c r="D20" s="4"/>
      <c r="E20" s="4"/>
      <c r="F20" s="4"/>
      <c r="G20" s="132"/>
      <c r="H20" s="90">
        <f t="shared" si="0"/>
        <v>0</v>
      </c>
      <c r="I20" s="187"/>
      <c r="J20" s="209"/>
      <c r="K20" s="188">
        <f t="shared" si="1"/>
        <v>0</v>
      </c>
    </row>
    <row r="21" spans="1:11" thickBot="1" x14ac:dyDescent="0.35">
      <c r="A21" s="15"/>
      <c r="B21" s="16"/>
      <c r="C21" s="16"/>
      <c r="D21" s="16"/>
      <c r="E21" s="16"/>
      <c r="F21" s="16"/>
      <c r="G21" s="133"/>
      <c r="H21" s="158">
        <f t="shared" si="0"/>
        <v>0</v>
      </c>
      <c r="I21" s="189"/>
      <c r="J21" s="214"/>
      <c r="K21" s="188">
        <f t="shared" si="1"/>
        <v>0</v>
      </c>
    </row>
    <row r="22" spans="1:11" ht="14.45" x14ac:dyDescent="0.3">
      <c r="A22" s="18"/>
      <c r="B22" s="19"/>
      <c r="C22" s="20" t="s">
        <v>10</v>
      </c>
      <c r="D22" s="19"/>
      <c r="E22" s="19"/>
      <c r="F22" s="19"/>
      <c r="G22" s="134"/>
      <c r="H22" s="89"/>
      <c r="I22" s="190"/>
      <c r="J22" s="215"/>
      <c r="K22" s="186"/>
    </row>
    <row r="23" spans="1:11" ht="14.45" x14ac:dyDescent="0.3">
      <c r="A23" s="22"/>
      <c r="B23" s="4"/>
      <c r="C23" s="4"/>
      <c r="D23" s="4"/>
      <c r="E23" s="4"/>
      <c r="F23" s="4"/>
      <c r="G23" s="132"/>
      <c r="H23" s="90">
        <f>E23*G23</f>
        <v>0</v>
      </c>
      <c r="I23" s="187"/>
      <c r="J23" s="209"/>
      <c r="K23" s="188">
        <f t="shared" si="1"/>
        <v>0</v>
      </c>
    </row>
    <row r="24" spans="1:11" x14ac:dyDescent="0.25">
      <c r="A24" s="22"/>
      <c r="B24" s="4"/>
      <c r="C24" s="4"/>
      <c r="D24" s="4"/>
      <c r="E24" s="4"/>
      <c r="F24" s="4"/>
      <c r="G24" s="132"/>
      <c r="H24" s="90">
        <f t="shared" si="0"/>
        <v>0</v>
      </c>
      <c r="I24" s="187"/>
      <c r="J24" s="209"/>
      <c r="K24" s="188">
        <f t="shared" si="1"/>
        <v>0</v>
      </c>
    </row>
    <row r="25" spans="1:11" x14ac:dyDescent="0.25">
      <c r="A25" s="22"/>
      <c r="B25" s="4"/>
      <c r="C25" s="4"/>
      <c r="D25" s="4"/>
      <c r="E25" s="4"/>
      <c r="F25" s="4"/>
      <c r="G25" s="132"/>
      <c r="H25" s="90">
        <f t="shared" si="0"/>
        <v>0</v>
      </c>
      <c r="I25" s="187"/>
      <c r="J25" s="209"/>
      <c r="K25" s="188">
        <f t="shared" si="1"/>
        <v>0</v>
      </c>
    </row>
    <row r="26" spans="1:11" x14ac:dyDescent="0.25">
      <c r="A26" s="22"/>
      <c r="B26" s="4"/>
      <c r="C26" s="4"/>
      <c r="D26" s="4"/>
      <c r="E26" s="4"/>
      <c r="F26" s="4"/>
      <c r="G26" s="132"/>
      <c r="H26" s="90">
        <f t="shared" si="0"/>
        <v>0</v>
      </c>
      <c r="I26" s="187"/>
      <c r="J26" s="209"/>
      <c r="K26" s="188">
        <f t="shared" si="1"/>
        <v>0</v>
      </c>
    </row>
    <row r="27" spans="1:11" ht="15.75" thickBot="1" x14ac:dyDescent="0.3">
      <c r="A27" s="15"/>
      <c r="B27" s="16"/>
      <c r="C27" s="16"/>
      <c r="D27" s="16"/>
      <c r="E27" s="16"/>
      <c r="F27" s="16"/>
      <c r="G27" s="133"/>
      <c r="H27" s="158">
        <f t="shared" si="0"/>
        <v>0</v>
      </c>
      <c r="I27" s="189"/>
      <c r="J27" s="214"/>
      <c r="K27" s="188">
        <f t="shared" si="1"/>
        <v>0</v>
      </c>
    </row>
    <row r="28" spans="1:11" x14ac:dyDescent="0.25">
      <c r="A28" s="18"/>
      <c r="B28" s="19"/>
      <c r="C28" s="24" t="s">
        <v>11</v>
      </c>
      <c r="D28" s="19"/>
      <c r="E28" s="19"/>
      <c r="F28" s="19"/>
      <c r="G28" s="134"/>
      <c r="H28" s="89"/>
      <c r="I28" s="190"/>
      <c r="J28" s="215"/>
      <c r="K28" s="186"/>
    </row>
    <row r="29" spans="1:11" x14ac:dyDescent="0.25">
      <c r="A29" s="22"/>
      <c r="B29" s="4"/>
      <c r="C29" s="4"/>
      <c r="D29" s="4"/>
      <c r="E29" s="4"/>
      <c r="F29" s="4"/>
      <c r="G29" s="132"/>
      <c r="H29" s="90">
        <f>E29*G29</f>
        <v>0</v>
      </c>
      <c r="I29" s="187"/>
      <c r="J29" s="209"/>
      <c r="K29" s="188">
        <f t="shared" si="1"/>
        <v>0</v>
      </c>
    </row>
    <row r="30" spans="1:11" x14ac:dyDescent="0.25">
      <c r="A30" s="22"/>
      <c r="B30" s="4"/>
      <c r="C30" s="4"/>
      <c r="D30" s="4"/>
      <c r="E30" s="4"/>
      <c r="F30" s="4"/>
      <c r="G30" s="132"/>
      <c r="H30" s="90">
        <f t="shared" si="0"/>
        <v>0</v>
      </c>
      <c r="I30" s="187"/>
      <c r="J30" s="209"/>
      <c r="K30" s="188">
        <f t="shared" si="1"/>
        <v>0</v>
      </c>
    </row>
    <row r="31" spans="1:11" x14ac:dyDescent="0.25">
      <c r="A31" s="22"/>
      <c r="B31" s="4"/>
      <c r="C31" s="4"/>
      <c r="D31" s="4"/>
      <c r="E31" s="4"/>
      <c r="F31" s="4"/>
      <c r="G31" s="132"/>
      <c r="H31" s="90">
        <f t="shared" si="0"/>
        <v>0</v>
      </c>
      <c r="I31" s="187"/>
      <c r="J31" s="209"/>
      <c r="K31" s="188">
        <f t="shared" si="1"/>
        <v>0</v>
      </c>
    </row>
    <row r="32" spans="1:11" x14ac:dyDescent="0.25">
      <c r="A32" s="22"/>
      <c r="B32" s="4"/>
      <c r="C32" s="4"/>
      <c r="D32" s="4"/>
      <c r="E32" s="4"/>
      <c r="F32" s="4"/>
      <c r="G32" s="132"/>
      <c r="H32" s="90">
        <f t="shared" si="0"/>
        <v>0</v>
      </c>
      <c r="I32" s="187"/>
      <c r="J32" s="209"/>
      <c r="K32" s="188">
        <f t="shared" si="1"/>
        <v>0</v>
      </c>
    </row>
    <row r="33" spans="1:11" ht="15.75" thickBot="1" x14ac:dyDescent="0.3">
      <c r="A33" s="15"/>
      <c r="B33" s="16"/>
      <c r="C33" s="16"/>
      <c r="D33" s="16"/>
      <c r="E33" s="16"/>
      <c r="F33" s="16"/>
      <c r="G33" s="133"/>
      <c r="H33" s="158">
        <f t="shared" si="0"/>
        <v>0</v>
      </c>
      <c r="I33" s="189"/>
      <c r="J33" s="214"/>
      <c r="K33" s="188">
        <f t="shared" si="1"/>
        <v>0</v>
      </c>
    </row>
    <row r="34" spans="1:11" x14ac:dyDescent="0.25">
      <c r="A34" s="18"/>
      <c r="B34" s="19"/>
      <c r="C34" s="25" t="s">
        <v>12</v>
      </c>
      <c r="D34" s="19"/>
      <c r="E34" s="19"/>
      <c r="F34" s="19"/>
      <c r="G34" s="134"/>
      <c r="H34" s="89"/>
      <c r="I34" s="190"/>
      <c r="J34" s="215"/>
      <c r="K34" s="186"/>
    </row>
    <row r="35" spans="1:11" x14ac:dyDescent="0.25">
      <c r="A35" s="22"/>
      <c r="B35" s="4"/>
      <c r="C35" s="26"/>
      <c r="D35" s="4"/>
      <c r="E35" s="4"/>
      <c r="F35" s="4"/>
      <c r="G35" s="132"/>
      <c r="H35" s="90">
        <f>E35*G35</f>
        <v>0</v>
      </c>
      <c r="I35" s="187"/>
      <c r="J35" s="209"/>
      <c r="K35" s="188">
        <f t="shared" si="1"/>
        <v>0</v>
      </c>
    </row>
    <row r="36" spans="1:11" x14ac:dyDescent="0.25">
      <c r="A36" s="22"/>
      <c r="B36" s="4"/>
      <c r="C36" s="26"/>
      <c r="D36" s="4"/>
      <c r="E36" s="4"/>
      <c r="F36" s="4"/>
      <c r="G36" s="132"/>
      <c r="H36" s="90">
        <f t="shared" si="0"/>
        <v>0</v>
      </c>
      <c r="I36" s="187"/>
      <c r="J36" s="209"/>
      <c r="K36" s="188">
        <f t="shared" si="1"/>
        <v>0</v>
      </c>
    </row>
    <row r="37" spans="1:11" x14ac:dyDescent="0.25">
      <c r="A37" s="22"/>
      <c r="B37" s="4"/>
      <c r="C37" s="26"/>
      <c r="D37" s="4"/>
      <c r="E37" s="4"/>
      <c r="F37" s="4"/>
      <c r="G37" s="132"/>
      <c r="H37" s="90">
        <f t="shared" si="0"/>
        <v>0</v>
      </c>
      <c r="I37" s="187"/>
      <c r="J37" s="209"/>
      <c r="K37" s="188">
        <f t="shared" si="1"/>
        <v>0</v>
      </c>
    </row>
    <row r="38" spans="1:11" x14ac:dyDescent="0.25">
      <c r="A38" s="22"/>
      <c r="B38" s="4"/>
      <c r="C38" s="26"/>
      <c r="D38" s="4"/>
      <c r="E38" s="4"/>
      <c r="F38" s="4"/>
      <c r="G38" s="132"/>
      <c r="H38" s="90">
        <f t="shared" si="0"/>
        <v>0</v>
      </c>
      <c r="I38" s="187"/>
      <c r="J38" s="209"/>
      <c r="K38" s="188">
        <f t="shared" si="1"/>
        <v>0</v>
      </c>
    </row>
    <row r="39" spans="1:11" ht="15.75" thickBot="1" x14ac:dyDescent="0.3">
      <c r="A39" s="15"/>
      <c r="B39" s="16"/>
      <c r="C39" s="27"/>
      <c r="D39" s="16"/>
      <c r="E39" s="16"/>
      <c r="F39" s="16"/>
      <c r="G39" s="133"/>
      <c r="H39" s="158">
        <f t="shared" si="0"/>
        <v>0</v>
      </c>
      <c r="I39" s="189"/>
      <c r="J39" s="214"/>
      <c r="K39" s="188">
        <f t="shared" si="1"/>
        <v>0</v>
      </c>
    </row>
    <row r="40" spans="1:11" x14ac:dyDescent="0.25">
      <c r="A40" s="18"/>
      <c r="B40" s="19"/>
      <c r="C40" s="25" t="s">
        <v>13</v>
      </c>
      <c r="D40" s="19"/>
      <c r="E40" s="19"/>
      <c r="F40" s="19"/>
      <c r="G40" s="134"/>
      <c r="H40" s="89"/>
      <c r="I40" s="190"/>
      <c r="J40" s="215"/>
      <c r="K40" s="186"/>
    </row>
    <row r="41" spans="1:11" x14ac:dyDescent="0.25">
      <c r="A41" s="22"/>
      <c r="B41" s="4"/>
      <c r="C41" s="26"/>
      <c r="D41" s="4"/>
      <c r="E41" s="4"/>
      <c r="F41" s="4"/>
      <c r="G41" s="132"/>
      <c r="H41" s="90">
        <f>E41*G41</f>
        <v>0</v>
      </c>
      <c r="I41" s="187"/>
      <c r="J41" s="209"/>
      <c r="K41" s="188">
        <f t="shared" si="1"/>
        <v>0</v>
      </c>
    </row>
    <row r="42" spans="1:11" x14ac:dyDescent="0.25">
      <c r="A42" s="22"/>
      <c r="B42" s="4"/>
      <c r="C42" s="26"/>
      <c r="D42" s="4"/>
      <c r="E42" s="4"/>
      <c r="F42" s="4"/>
      <c r="G42" s="132"/>
      <c r="H42" s="90">
        <f t="shared" si="0"/>
        <v>0</v>
      </c>
      <c r="I42" s="187"/>
      <c r="J42" s="209"/>
      <c r="K42" s="188">
        <f t="shared" si="1"/>
        <v>0</v>
      </c>
    </row>
    <row r="43" spans="1:11" x14ac:dyDescent="0.25">
      <c r="A43" s="22"/>
      <c r="B43" s="4"/>
      <c r="C43" s="26"/>
      <c r="D43" s="4"/>
      <c r="E43" s="4"/>
      <c r="F43" s="4"/>
      <c r="G43" s="132"/>
      <c r="H43" s="90">
        <f t="shared" si="0"/>
        <v>0</v>
      </c>
      <c r="I43" s="187"/>
      <c r="J43" s="209"/>
      <c r="K43" s="188">
        <f t="shared" si="1"/>
        <v>0</v>
      </c>
    </row>
    <row r="44" spans="1:11" x14ac:dyDescent="0.25">
      <c r="A44" s="22"/>
      <c r="B44" s="4"/>
      <c r="C44" s="26"/>
      <c r="D44" s="4"/>
      <c r="E44" s="4"/>
      <c r="F44" s="4"/>
      <c r="G44" s="132"/>
      <c r="H44" s="90">
        <f t="shared" si="0"/>
        <v>0</v>
      </c>
      <c r="I44" s="187"/>
      <c r="J44" s="209"/>
      <c r="K44" s="188">
        <f t="shared" si="1"/>
        <v>0</v>
      </c>
    </row>
    <row r="45" spans="1:11" ht="15.75" thickBot="1" x14ac:dyDescent="0.3">
      <c r="A45" s="15"/>
      <c r="B45" s="16"/>
      <c r="C45" s="27"/>
      <c r="D45" s="16"/>
      <c r="E45" s="16"/>
      <c r="F45" s="16"/>
      <c r="G45" s="133"/>
      <c r="H45" s="158">
        <f t="shared" si="0"/>
        <v>0</v>
      </c>
      <c r="I45" s="189"/>
      <c r="J45" s="214"/>
      <c r="K45" s="188">
        <f t="shared" si="1"/>
        <v>0</v>
      </c>
    </row>
    <row r="46" spans="1:11" x14ac:dyDescent="0.25">
      <c r="A46" s="18"/>
      <c r="B46" s="19"/>
      <c r="C46" s="25" t="s">
        <v>14</v>
      </c>
      <c r="D46" s="19"/>
      <c r="E46" s="19"/>
      <c r="F46" s="19"/>
      <c r="G46" s="134"/>
      <c r="H46" s="89"/>
      <c r="I46" s="190"/>
      <c r="J46" s="215"/>
      <c r="K46" s="186"/>
    </row>
    <row r="47" spans="1:11" x14ac:dyDescent="0.25">
      <c r="A47" s="22"/>
      <c r="B47" s="4"/>
      <c r="C47" s="26"/>
      <c r="D47" s="4"/>
      <c r="E47" s="4"/>
      <c r="F47" s="4"/>
      <c r="G47" s="132"/>
      <c r="H47" s="90">
        <f>E47*G47</f>
        <v>0</v>
      </c>
      <c r="I47" s="187"/>
      <c r="J47" s="209"/>
      <c r="K47" s="188">
        <f t="shared" si="1"/>
        <v>0</v>
      </c>
    </row>
    <row r="48" spans="1:11" x14ac:dyDescent="0.25">
      <c r="A48" s="22"/>
      <c r="B48" s="4"/>
      <c r="C48" s="26"/>
      <c r="D48" s="4"/>
      <c r="E48" s="4"/>
      <c r="F48" s="4"/>
      <c r="G48" s="132"/>
      <c r="H48" s="90">
        <f t="shared" si="0"/>
        <v>0</v>
      </c>
      <c r="I48" s="187"/>
      <c r="J48" s="209"/>
      <c r="K48" s="188">
        <f t="shared" si="1"/>
        <v>0</v>
      </c>
    </row>
    <row r="49" spans="1:11" x14ac:dyDescent="0.25">
      <c r="A49" s="22"/>
      <c r="B49" s="4"/>
      <c r="C49" s="26"/>
      <c r="D49" s="4"/>
      <c r="E49" s="4"/>
      <c r="F49" s="4"/>
      <c r="G49" s="132"/>
      <c r="H49" s="90">
        <f t="shared" si="0"/>
        <v>0</v>
      </c>
      <c r="I49" s="187"/>
      <c r="J49" s="209"/>
      <c r="K49" s="188">
        <f t="shared" si="1"/>
        <v>0</v>
      </c>
    </row>
    <row r="50" spans="1:11" x14ac:dyDescent="0.25">
      <c r="A50" s="22"/>
      <c r="B50" s="4"/>
      <c r="C50" s="26"/>
      <c r="D50" s="4"/>
      <c r="E50" s="4"/>
      <c r="F50" s="4"/>
      <c r="G50" s="132"/>
      <c r="H50" s="90">
        <f t="shared" si="0"/>
        <v>0</v>
      </c>
      <c r="I50" s="187"/>
      <c r="J50" s="209"/>
      <c r="K50" s="188">
        <f t="shared" si="1"/>
        <v>0</v>
      </c>
    </row>
    <row r="51" spans="1:11" ht="15.75" thickBot="1" x14ac:dyDescent="0.3">
      <c r="A51" s="15"/>
      <c r="B51" s="16"/>
      <c r="C51" s="27"/>
      <c r="D51" s="16"/>
      <c r="E51" s="16"/>
      <c r="F51" s="16"/>
      <c r="G51" s="133"/>
      <c r="H51" s="158">
        <f t="shared" si="0"/>
        <v>0</v>
      </c>
      <c r="I51" s="189"/>
      <c r="J51" s="214"/>
      <c r="K51" s="188">
        <f t="shared" si="1"/>
        <v>0</v>
      </c>
    </row>
    <row r="52" spans="1:11" x14ac:dyDescent="0.25">
      <c r="A52" s="18"/>
      <c r="B52" s="19"/>
      <c r="C52" s="28" t="s">
        <v>15</v>
      </c>
      <c r="D52" s="19"/>
      <c r="E52" s="19"/>
      <c r="F52" s="19"/>
      <c r="G52" s="134"/>
      <c r="H52" s="89"/>
      <c r="I52" s="190"/>
      <c r="J52" s="215"/>
      <c r="K52" s="186"/>
    </row>
    <row r="53" spans="1:11" x14ac:dyDescent="0.25">
      <c r="A53" s="22"/>
      <c r="B53" s="4"/>
      <c r="C53" s="29"/>
      <c r="D53" s="4"/>
      <c r="E53" s="4"/>
      <c r="F53" s="4"/>
      <c r="G53" s="132"/>
      <c r="H53" s="90">
        <f>E53*G53</f>
        <v>0</v>
      </c>
      <c r="I53" s="187"/>
      <c r="J53" s="209"/>
      <c r="K53" s="188">
        <f t="shared" si="1"/>
        <v>0</v>
      </c>
    </row>
    <row r="54" spans="1:11" x14ac:dyDescent="0.25">
      <c r="A54" s="22"/>
      <c r="B54" s="4"/>
      <c r="C54" s="29"/>
      <c r="D54" s="4"/>
      <c r="E54" s="4"/>
      <c r="F54" s="4"/>
      <c r="G54" s="132"/>
      <c r="H54" s="90">
        <f t="shared" si="0"/>
        <v>0</v>
      </c>
      <c r="I54" s="187"/>
      <c r="J54" s="209"/>
      <c r="K54" s="188">
        <f t="shared" si="1"/>
        <v>0</v>
      </c>
    </row>
    <row r="55" spans="1:11" x14ac:dyDescent="0.25">
      <c r="A55" s="22"/>
      <c r="B55" s="4"/>
      <c r="C55" s="29"/>
      <c r="D55" s="4"/>
      <c r="E55" s="4"/>
      <c r="F55" s="4"/>
      <c r="G55" s="132"/>
      <c r="H55" s="90">
        <f t="shared" si="0"/>
        <v>0</v>
      </c>
      <c r="I55" s="187"/>
      <c r="J55" s="209"/>
      <c r="K55" s="188">
        <f t="shared" si="1"/>
        <v>0</v>
      </c>
    </row>
    <row r="56" spans="1:11" x14ac:dyDescent="0.25">
      <c r="A56" s="22"/>
      <c r="B56" s="4"/>
      <c r="C56" s="29"/>
      <c r="D56" s="4"/>
      <c r="E56" s="4"/>
      <c r="F56" s="4"/>
      <c r="G56" s="132"/>
      <c r="H56" s="90">
        <f t="shared" si="0"/>
        <v>0</v>
      </c>
      <c r="I56" s="187"/>
      <c r="J56" s="209"/>
      <c r="K56" s="188">
        <f t="shared" si="1"/>
        <v>0</v>
      </c>
    </row>
    <row r="57" spans="1:11" ht="15.75" thickBot="1" x14ac:dyDescent="0.3">
      <c r="A57" s="15"/>
      <c r="B57" s="16"/>
      <c r="C57" s="27"/>
      <c r="D57" s="16"/>
      <c r="E57" s="16"/>
      <c r="F57" s="16"/>
      <c r="G57" s="133"/>
      <c r="H57" s="158">
        <f t="shared" si="0"/>
        <v>0</v>
      </c>
      <c r="I57" s="189"/>
      <c r="J57" s="214"/>
      <c r="K57" s="188">
        <f t="shared" si="1"/>
        <v>0</v>
      </c>
    </row>
    <row r="58" spans="1:11" x14ac:dyDescent="0.25">
      <c r="A58" s="18"/>
      <c r="B58" s="19"/>
      <c r="C58" s="25" t="s">
        <v>16</v>
      </c>
      <c r="D58" s="19"/>
      <c r="E58" s="19"/>
      <c r="F58" s="19"/>
      <c r="G58" s="134"/>
      <c r="H58" s="89"/>
      <c r="I58" s="190"/>
      <c r="J58" s="215"/>
      <c r="K58" s="186"/>
    </row>
    <row r="59" spans="1:11" x14ac:dyDescent="0.25">
      <c r="A59" s="22"/>
      <c r="B59" s="4"/>
      <c r="C59" s="26"/>
      <c r="D59" s="4"/>
      <c r="E59" s="4"/>
      <c r="F59" s="4"/>
      <c r="G59" s="132"/>
      <c r="H59" s="90">
        <f>E59*G59</f>
        <v>0</v>
      </c>
      <c r="I59" s="187"/>
      <c r="J59" s="209"/>
      <c r="K59" s="188">
        <f t="shared" si="1"/>
        <v>0</v>
      </c>
    </row>
    <row r="60" spans="1:11" x14ac:dyDescent="0.25">
      <c r="A60" s="22"/>
      <c r="B60" s="4"/>
      <c r="C60" s="26"/>
      <c r="D60" s="4"/>
      <c r="E60" s="4"/>
      <c r="F60" s="4"/>
      <c r="G60" s="132"/>
      <c r="H60" s="90">
        <f t="shared" si="0"/>
        <v>0</v>
      </c>
      <c r="I60" s="187"/>
      <c r="J60" s="209"/>
      <c r="K60" s="188">
        <f t="shared" si="1"/>
        <v>0</v>
      </c>
    </row>
    <row r="61" spans="1:11" x14ac:dyDescent="0.25">
      <c r="A61" s="22"/>
      <c r="B61" s="4"/>
      <c r="C61" s="26"/>
      <c r="D61" s="4"/>
      <c r="E61" s="4"/>
      <c r="F61" s="4"/>
      <c r="G61" s="132"/>
      <c r="H61" s="90">
        <f t="shared" si="0"/>
        <v>0</v>
      </c>
      <c r="I61" s="187"/>
      <c r="J61" s="209"/>
      <c r="K61" s="188">
        <f t="shared" si="1"/>
        <v>0</v>
      </c>
    </row>
    <row r="62" spans="1:11" x14ac:dyDescent="0.25">
      <c r="A62" s="22"/>
      <c r="B62" s="4"/>
      <c r="C62" s="26"/>
      <c r="D62" s="4"/>
      <c r="E62" s="4"/>
      <c r="F62" s="4"/>
      <c r="G62" s="132"/>
      <c r="H62" s="90">
        <f t="shared" si="0"/>
        <v>0</v>
      </c>
      <c r="I62" s="187"/>
      <c r="J62" s="209"/>
      <c r="K62" s="188">
        <f t="shared" si="1"/>
        <v>0</v>
      </c>
    </row>
    <row r="63" spans="1:11" ht="15.75" thickBot="1" x14ac:dyDescent="0.3">
      <c r="A63" s="15"/>
      <c r="B63" s="16"/>
      <c r="C63" s="27"/>
      <c r="D63" s="16"/>
      <c r="E63" s="16"/>
      <c r="F63" s="16"/>
      <c r="G63" s="133"/>
      <c r="H63" s="158">
        <f t="shared" si="0"/>
        <v>0</v>
      </c>
      <c r="I63" s="189"/>
      <c r="J63" s="214"/>
      <c r="K63" s="188">
        <f t="shared" si="1"/>
        <v>0</v>
      </c>
    </row>
    <row r="64" spans="1:11" x14ac:dyDescent="0.25">
      <c r="A64" s="18"/>
      <c r="B64" s="19"/>
      <c r="C64" s="20" t="s">
        <v>17</v>
      </c>
      <c r="D64" s="19"/>
      <c r="E64" s="19"/>
      <c r="F64" s="19"/>
      <c r="G64" s="134"/>
      <c r="H64" s="89"/>
      <c r="I64" s="190"/>
      <c r="J64" s="215"/>
      <c r="K64" s="186"/>
    </row>
    <row r="65" spans="1:11" x14ac:dyDescent="0.25">
      <c r="A65" s="22"/>
      <c r="B65" s="4"/>
      <c r="C65" s="4"/>
      <c r="D65" s="4"/>
      <c r="E65" s="4"/>
      <c r="F65" s="4"/>
      <c r="G65" s="132"/>
      <c r="H65" s="90">
        <f>E65*G65</f>
        <v>0</v>
      </c>
      <c r="I65" s="187"/>
      <c r="J65" s="209"/>
      <c r="K65" s="188">
        <f t="shared" si="1"/>
        <v>0</v>
      </c>
    </row>
    <row r="66" spans="1:11" x14ac:dyDescent="0.25">
      <c r="A66" s="22"/>
      <c r="B66" s="4"/>
      <c r="C66" s="4"/>
      <c r="D66" s="4"/>
      <c r="E66" s="4"/>
      <c r="F66" s="4"/>
      <c r="G66" s="132"/>
      <c r="H66" s="90">
        <f t="shared" si="0"/>
        <v>0</v>
      </c>
      <c r="I66" s="187"/>
      <c r="J66" s="209"/>
      <c r="K66" s="188">
        <f t="shared" si="1"/>
        <v>0</v>
      </c>
    </row>
    <row r="67" spans="1:11" x14ac:dyDescent="0.25">
      <c r="A67" s="22"/>
      <c r="B67" s="4"/>
      <c r="C67" s="4"/>
      <c r="D67" s="4"/>
      <c r="E67" s="4"/>
      <c r="F67" s="4"/>
      <c r="G67" s="132"/>
      <c r="H67" s="90">
        <f t="shared" si="0"/>
        <v>0</v>
      </c>
      <c r="I67" s="187"/>
      <c r="J67" s="209"/>
      <c r="K67" s="188">
        <f t="shared" si="1"/>
        <v>0</v>
      </c>
    </row>
    <row r="68" spans="1:11" x14ac:dyDescent="0.25">
      <c r="A68" s="22"/>
      <c r="B68" s="4"/>
      <c r="C68" s="4"/>
      <c r="D68" s="4"/>
      <c r="E68" s="4"/>
      <c r="F68" s="4"/>
      <c r="G68" s="132"/>
      <c r="H68" s="90">
        <f t="shared" si="0"/>
        <v>0</v>
      </c>
      <c r="I68" s="187"/>
      <c r="J68" s="209"/>
      <c r="K68" s="188">
        <f t="shared" si="1"/>
        <v>0</v>
      </c>
    </row>
    <row r="69" spans="1:11" ht="15.75" thickBot="1" x14ac:dyDescent="0.3">
      <c r="A69" s="15"/>
      <c r="B69" s="16"/>
      <c r="C69" s="16"/>
      <c r="D69" s="16"/>
      <c r="E69" s="16"/>
      <c r="F69" s="16"/>
      <c r="G69" s="133"/>
      <c r="H69" s="158">
        <f t="shared" si="0"/>
        <v>0</v>
      </c>
      <c r="I69" s="189"/>
      <c r="J69" s="214"/>
      <c r="K69" s="200">
        <f t="shared" si="1"/>
        <v>0</v>
      </c>
    </row>
    <row r="70" spans="1:11" ht="15.75" thickBot="1" x14ac:dyDescent="0.3">
      <c r="H70" s="9"/>
      <c r="I70" s="201"/>
      <c r="J70" s="191"/>
      <c r="K70" s="191"/>
    </row>
    <row r="71" spans="1:11" ht="15.75" thickBot="1" x14ac:dyDescent="0.3">
      <c r="A71" s="73" t="s">
        <v>104</v>
      </c>
      <c r="B71" s="74"/>
      <c r="C71" s="74"/>
      <c r="D71" s="74"/>
      <c r="E71" s="74"/>
      <c r="F71" s="74"/>
      <c r="G71" s="35"/>
      <c r="H71" s="167">
        <f>SUM(H17:H69)</f>
        <v>0</v>
      </c>
      <c r="I71" s="202"/>
      <c r="J71" s="347"/>
      <c r="K71" s="192">
        <f>SUM(K17:K69)</f>
        <v>0</v>
      </c>
    </row>
    <row r="74" spans="1:11" x14ac:dyDescent="0.25">
      <c r="A74" s="324" t="s">
        <v>106</v>
      </c>
    </row>
    <row r="75" spans="1:11" x14ac:dyDescent="0.25">
      <c r="A75" s="324"/>
    </row>
    <row r="76" spans="1:11" x14ac:dyDescent="0.25">
      <c r="A76" s="323" t="s">
        <v>210</v>
      </c>
      <c r="B76" s="95"/>
      <c r="C76" s="95"/>
      <c r="D76" s="95"/>
      <c r="E76" s="96"/>
      <c r="F76" s="95"/>
      <c r="G76" s="95"/>
      <c r="H76" s="95"/>
    </row>
    <row r="77" spans="1:11" x14ac:dyDescent="0.25">
      <c r="A77" s="324" t="s">
        <v>209</v>
      </c>
      <c r="B77" s="95"/>
      <c r="C77" s="95"/>
      <c r="D77" s="95"/>
      <c r="E77" s="95"/>
      <c r="F77" s="95"/>
      <c r="G77" s="95"/>
      <c r="H77" s="95"/>
    </row>
    <row r="78" spans="1:11" x14ac:dyDescent="0.25">
      <c r="A78" s="323" t="s">
        <v>202</v>
      </c>
      <c r="B78" s="95"/>
      <c r="C78" s="95"/>
      <c r="D78" s="95"/>
      <c r="E78" s="95"/>
      <c r="F78" s="95"/>
      <c r="G78" s="95"/>
      <c r="H78" s="95"/>
    </row>
    <row r="79" spans="1:11" x14ac:dyDescent="0.25">
      <c r="A79" s="325"/>
      <c r="B79" s="95"/>
      <c r="C79" s="95"/>
      <c r="D79" s="95"/>
      <c r="E79" s="95"/>
      <c r="F79" s="95"/>
      <c r="G79" s="95"/>
      <c r="H79" s="95"/>
    </row>
    <row r="80" spans="1:11" x14ac:dyDescent="0.25">
      <c r="A80" s="323" t="s">
        <v>216</v>
      </c>
      <c r="B80" s="95"/>
      <c r="C80" s="95"/>
      <c r="D80" s="95"/>
      <c r="E80" s="95"/>
      <c r="F80" s="95"/>
      <c r="G80" s="95"/>
      <c r="H80" s="95"/>
    </row>
  </sheetData>
  <mergeCells count="4">
    <mergeCell ref="E6:F6"/>
    <mergeCell ref="G6:H6"/>
    <mergeCell ref="A13:H13"/>
    <mergeCell ref="I13:K13"/>
  </mergeCells>
  <phoneticPr fontId="0" type="noConversion"/>
  <printOptions headings="1"/>
  <pageMargins left="0.7" right="0.7" top="0.75" bottom="0.75" header="0.3" footer="0.3"/>
  <pageSetup scale="5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6"/>
  <sheetViews>
    <sheetView workbookViewId="0">
      <selection activeCell="I10" sqref="I10"/>
    </sheetView>
  </sheetViews>
  <sheetFormatPr defaultRowHeight="15" x14ac:dyDescent="0.25"/>
  <cols>
    <col min="1" max="1" width="11.28515625" customWidth="1"/>
    <col min="2" max="3" width="10.28515625" customWidth="1"/>
    <col min="4" max="4" width="62.140625" customWidth="1"/>
    <col min="5" max="7" width="12.85546875" customWidth="1"/>
    <col min="8" max="8" width="12.7109375" customWidth="1"/>
    <col min="9" max="9" width="11.85546875" customWidth="1"/>
    <col min="10" max="10" width="12.140625" customWidth="1"/>
    <col min="11" max="11" width="11.28515625" customWidth="1"/>
    <col min="12" max="12" width="12.85546875" customWidth="1"/>
    <col min="13" max="13" width="11.28515625" customWidth="1"/>
    <col min="14" max="14" width="12" customWidth="1"/>
    <col min="15" max="18" width="11.28515625" customWidth="1"/>
    <col min="19" max="19" width="10.85546875" customWidth="1"/>
    <col min="20" max="22" width="11.28515625" customWidth="1"/>
    <col min="23" max="23" width="13.28515625" customWidth="1"/>
    <col min="24" max="24" width="10" customWidth="1"/>
    <col min="25" max="25" width="12.7109375" customWidth="1"/>
    <col min="26" max="26" width="13.28515625" customWidth="1"/>
    <col min="27" max="27" width="10.7109375" customWidth="1"/>
    <col min="28" max="28" width="12.7109375" customWidth="1"/>
    <col min="38" max="38" width="13.85546875" customWidth="1"/>
  </cols>
  <sheetData>
    <row r="1" spans="1:39" ht="14.45" x14ac:dyDescent="0.3">
      <c r="A1" s="193" t="s">
        <v>53</v>
      </c>
      <c r="B1" s="194"/>
      <c r="C1" s="194"/>
      <c r="D1" s="194"/>
      <c r="E1" s="194"/>
      <c r="F1" s="194"/>
      <c r="G1" s="194"/>
      <c r="H1" s="195"/>
      <c r="Q1" s="2"/>
    </row>
    <row r="2" spans="1:39" ht="14.45" x14ac:dyDescent="0.3">
      <c r="A2" s="327" t="s">
        <v>54</v>
      </c>
      <c r="B2" s="330"/>
      <c r="C2" s="330"/>
      <c r="D2" s="330"/>
      <c r="E2" s="330"/>
      <c r="F2" s="330"/>
      <c r="G2" s="330"/>
      <c r="H2" s="331"/>
      <c r="Q2" s="2"/>
    </row>
    <row r="3" spans="1:39" ht="14.45" x14ac:dyDescent="0.3">
      <c r="A3" s="196" t="s">
        <v>56</v>
      </c>
      <c r="B3" s="197"/>
      <c r="C3" s="197"/>
      <c r="D3" s="197"/>
      <c r="E3" s="197"/>
      <c r="F3" s="197"/>
      <c r="G3" s="197"/>
      <c r="H3" s="198"/>
      <c r="Q3" s="2"/>
    </row>
    <row r="4" spans="1:39" thickBot="1" x14ac:dyDescent="0.35">
      <c r="A4" s="332" t="s">
        <v>55</v>
      </c>
      <c r="B4" s="333"/>
      <c r="C4" s="333"/>
      <c r="D4" s="333"/>
      <c r="E4" s="333"/>
      <c r="F4" s="333"/>
      <c r="G4" s="333"/>
      <c r="H4" s="334"/>
      <c r="Q4" s="2"/>
    </row>
    <row r="5" spans="1:39" thickBot="1" x14ac:dyDescent="0.35">
      <c r="A5" s="1"/>
      <c r="B5" s="2"/>
      <c r="C5" s="2"/>
      <c r="D5" s="2"/>
      <c r="E5" s="2"/>
      <c r="F5" s="2"/>
      <c r="G5" s="2"/>
      <c r="H5" s="2"/>
      <c r="Q5" s="2"/>
    </row>
    <row r="6" spans="1:39" thickBot="1" x14ac:dyDescent="0.35">
      <c r="F6" s="361" t="s">
        <v>205</v>
      </c>
      <c r="G6" s="362"/>
      <c r="H6" s="363" t="s">
        <v>206</v>
      </c>
      <c r="I6" s="364"/>
      <c r="Q6" s="2"/>
    </row>
    <row r="7" spans="1:39" ht="14.45" x14ac:dyDescent="0.3">
      <c r="A7" s="30" t="s">
        <v>51</v>
      </c>
      <c r="B7" s="6"/>
      <c r="C7" s="6"/>
      <c r="D7" s="6"/>
      <c r="E7" s="6"/>
      <c r="F7" s="75" t="s">
        <v>49</v>
      </c>
      <c r="G7" s="171">
        <f>O67</f>
        <v>0</v>
      </c>
      <c r="H7" s="277" t="s">
        <v>49</v>
      </c>
      <c r="I7" s="219">
        <f>O67</f>
        <v>0</v>
      </c>
      <c r="T7" s="5"/>
      <c r="U7" s="2"/>
      <c r="V7" s="2"/>
      <c r="W7" s="2"/>
      <c r="X7" s="2"/>
      <c r="Y7" s="2"/>
      <c r="Z7" s="165"/>
      <c r="AA7" s="8"/>
      <c r="AB7" s="165"/>
      <c r="AC7" s="8"/>
      <c r="AG7" s="30" t="s">
        <v>140</v>
      </c>
      <c r="AH7" s="6"/>
      <c r="AI7" s="6"/>
      <c r="AJ7" s="6"/>
      <c r="AK7" s="6"/>
      <c r="AL7" s="75" t="s">
        <v>49</v>
      </c>
      <c r="AM7" s="78">
        <f>AA67</f>
        <v>0</v>
      </c>
    </row>
    <row r="8" spans="1:39" ht="14.45" x14ac:dyDescent="0.3">
      <c r="A8" s="31" t="s">
        <v>185</v>
      </c>
      <c r="B8" s="2"/>
      <c r="C8" s="2"/>
      <c r="D8" s="2"/>
      <c r="E8" s="2"/>
      <c r="F8" s="72" t="s">
        <v>50</v>
      </c>
      <c r="G8" s="173">
        <f>P67</f>
        <v>0</v>
      </c>
      <c r="H8" s="278" t="s">
        <v>148</v>
      </c>
      <c r="I8" s="348">
        <f>0.95*0.95*I7</f>
        <v>0</v>
      </c>
      <c r="T8" s="5"/>
      <c r="U8" s="2"/>
      <c r="V8" s="2"/>
      <c r="W8" s="2"/>
      <c r="X8" s="2"/>
      <c r="Y8" s="2"/>
      <c r="Z8" s="164"/>
      <c r="AA8" s="8"/>
      <c r="AB8" s="164"/>
      <c r="AC8" s="8"/>
      <c r="AG8" s="31" t="s">
        <v>141</v>
      </c>
      <c r="AH8" s="2"/>
      <c r="AI8" s="2"/>
      <c r="AJ8" s="2"/>
      <c r="AK8" s="2"/>
      <c r="AL8" s="154" t="s">
        <v>137</v>
      </c>
      <c r="AM8" s="76">
        <f>0.95*0.95*AM7</f>
        <v>0</v>
      </c>
    </row>
    <row r="9" spans="1:39" thickBot="1" x14ac:dyDescent="0.35">
      <c r="A9" s="32" t="s">
        <v>186</v>
      </c>
      <c r="B9" s="2"/>
      <c r="C9" s="2"/>
      <c r="D9" s="2"/>
      <c r="E9" s="2"/>
      <c r="F9" s="72" t="s">
        <v>52</v>
      </c>
      <c r="G9" s="174">
        <f>R67</f>
        <v>0</v>
      </c>
      <c r="H9" s="279" t="s">
        <v>193</v>
      </c>
      <c r="I9" s="220">
        <f>X67</f>
        <v>0</v>
      </c>
      <c r="T9" s="5"/>
      <c r="U9" s="2"/>
      <c r="V9" s="2"/>
      <c r="W9" s="2"/>
      <c r="X9" s="2"/>
      <c r="Y9" s="2"/>
      <c r="Z9" s="164"/>
      <c r="AA9" s="8"/>
      <c r="AB9" s="164"/>
      <c r="AC9" s="8"/>
      <c r="AG9" s="31" t="s">
        <v>139</v>
      </c>
      <c r="AH9" s="2"/>
      <c r="AI9" s="2"/>
      <c r="AJ9" s="2"/>
      <c r="AK9" s="2"/>
      <c r="AL9" s="154" t="s">
        <v>132</v>
      </c>
      <c r="AM9" s="77">
        <f>AH67</f>
        <v>0</v>
      </c>
    </row>
    <row r="10" spans="1:39" thickBot="1" x14ac:dyDescent="0.35">
      <c r="A10" s="33" t="s">
        <v>187</v>
      </c>
      <c r="B10" s="14"/>
      <c r="C10" s="14"/>
      <c r="D10" s="14"/>
      <c r="E10" s="14"/>
      <c r="F10" s="155" t="s">
        <v>57</v>
      </c>
      <c r="G10" s="167">
        <f>S67</f>
        <v>0</v>
      </c>
      <c r="H10" s="280" t="s">
        <v>149</v>
      </c>
      <c r="I10" s="192">
        <f>I8-I9</f>
        <v>0</v>
      </c>
      <c r="T10" s="5"/>
      <c r="U10" s="2"/>
      <c r="V10" s="2"/>
      <c r="W10" s="2"/>
      <c r="X10" s="2"/>
      <c r="Y10" s="2"/>
      <c r="Z10" s="164"/>
      <c r="AA10" s="8"/>
      <c r="AB10" s="164"/>
      <c r="AC10" s="8"/>
      <c r="AG10" s="33" t="s">
        <v>142</v>
      </c>
      <c r="AH10" s="14"/>
      <c r="AI10" s="14"/>
      <c r="AJ10" s="14"/>
      <c r="AK10" s="14"/>
      <c r="AL10" s="156" t="s">
        <v>133</v>
      </c>
      <c r="AM10" s="79">
        <f>AM8-AM9</f>
        <v>0</v>
      </c>
    </row>
    <row r="11" spans="1:39" thickBot="1" x14ac:dyDescent="0.35">
      <c r="B11" s="5"/>
      <c r="F11" s="10"/>
      <c r="G11" s="10"/>
      <c r="Q11" s="2"/>
    </row>
    <row r="12" spans="1:39" thickBot="1" x14ac:dyDescent="0.35">
      <c r="A12" s="365" t="s">
        <v>194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7"/>
      <c r="T12" s="361" t="s">
        <v>195</v>
      </c>
      <c r="U12" s="362"/>
      <c r="V12" s="362"/>
      <c r="W12" s="362"/>
      <c r="X12" s="364"/>
    </row>
    <row r="13" spans="1:39" ht="146.44999999999999" thickBot="1" x14ac:dyDescent="0.35">
      <c r="A13" s="11" t="s">
        <v>19</v>
      </c>
      <c r="B13" s="11" t="s">
        <v>4</v>
      </c>
      <c r="C13" s="11" t="s">
        <v>5</v>
      </c>
      <c r="D13" s="11" t="s">
        <v>77</v>
      </c>
      <c r="E13" s="11" t="s">
        <v>107</v>
      </c>
      <c r="F13" s="12" t="s">
        <v>20</v>
      </c>
      <c r="G13" s="12" t="s">
        <v>21</v>
      </c>
      <c r="H13" s="13" t="s">
        <v>37</v>
      </c>
      <c r="I13" s="13" t="s">
        <v>24</v>
      </c>
      <c r="J13" s="13" t="s">
        <v>25</v>
      </c>
      <c r="K13" s="13" t="s">
        <v>23</v>
      </c>
      <c r="L13" s="12" t="s">
        <v>39</v>
      </c>
      <c r="M13" s="13" t="s">
        <v>126</v>
      </c>
      <c r="N13" s="11" t="s">
        <v>43</v>
      </c>
      <c r="O13" s="17" t="s">
        <v>45</v>
      </c>
      <c r="P13" s="160" t="s">
        <v>46</v>
      </c>
      <c r="Q13" s="168" t="s">
        <v>83</v>
      </c>
      <c r="R13" s="17" t="s">
        <v>84</v>
      </c>
      <c r="S13" s="157" t="s">
        <v>85</v>
      </c>
      <c r="T13" s="204" t="s">
        <v>128</v>
      </c>
      <c r="U13" s="205" t="s">
        <v>129</v>
      </c>
      <c r="V13" s="205" t="s">
        <v>43</v>
      </c>
      <c r="W13" s="205" t="s">
        <v>130</v>
      </c>
      <c r="X13" s="205" t="s">
        <v>131</v>
      </c>
    </row>
    <row r="14" spans="1:39" thickBot="1" x14ac:dyDescent="0.35">
      <c r="A14" s="12" t="s">
        <v>8</v>
      </c>
      <c r="B14" s="12" t="s">
        <v>8</v>
      </c>
      <c r="C14" s="12" t="s">
        <v>8</v>
      </c>
      <c r="D14" s="11" t="s">
        <v>105</v>
      </c>
      <c r="E14" s="12" t="s">
        <v>8</v>
      </c>
      <c r="F14" s="12" t="s">
        <v>8</v>
      </c>
      <c r="G14" s="12" t="s">
        <v>8</v>
      </c>
      <c r="H14" s="12" t="s">
        <v>8</v>
      </c>
      <c r="I14" s="13" t="s">
        <v>40</v>
      </c>
      <c r="J14" s="13" t="s">
        <v>41</v>
      </c>
      <c r="K14" s="13" t="s">
        <v>80</v>
      </c>
      <c r="L14" s="12" t="s">
        <v>8</v>
      </c>
      <c r="M14" s="13" t="s">
        <v>42</v>
      </c>
      <c r="N14" s="11" t="s">
        <v>44</v>
      </c>
      <c r="O14" s="12" t="s">
        <v>8</v>
      </c>
      <c r="P14" s="161" t="s">
        <v>47</v>
      </c>
      <c r="Q14" s="159" t="s">
        <v>8</v>
      </c>
      <c r="R14" s="11" t="s">
        <v>81</v>
      </c>
      <c r="S14" s="157" t="s">
        <v>125</v>
      </c>
      <c r="T14" s="206" t="s">
        <v>8</v>
      </c>
      <c r="U14" s="205" t="s">
        <v>127</v>
      </c>
      <c r="V14" s="205" t="s">
        <v>191</v>
      </c>
      <c r="W14" s="184" t="s">
        <v>8</v>
      </c>
      <c r="X14" s="184" t="s">
        <v>192</v>
      </c>
    </row>
    <row r="15" spans="1:39" ht="14.45" x14ac:dyDescent="0.3">
      <c r="A15" s="18"/>
      <c r="B15" s="19"/>
      <c r="C15" s="19"/>
      <c r="D15" s="20" t="s">
        <v>26</v>
      </c>
      <c r="E15" s="19"/>
      <c r="F15" s="19"/>
      <c r="G15" s="19"/>
      <c r="H15" s="19"/>
      <c r="I15" s="21"/>
      <c r="J15" s="19"/>
      <c r="K15" s="19"/>
      <c r="L15" s="36"/>
      <c r="M15" s="37"/>
      <c r="N15" s="19"/>
      <c r="O15" s="19"/>
      <c r="P15" s="162"/>
      <c r="Q15" s="19"/>
      <c r="R15" s="19"/>
      <c r="S15" s="162"/>
      <c r="T15" s="207"/>
      <c r="U15" s="349"/>
      <c r="V15" s="349"/>
      <c r="W15" s="215"/>
      <c r="X15" s="186"/>
    </row>
    <row r="16" spans="1:39" ht="14.45" x14ac:dyDescent="0.3">
      <c r="A16" s="22"/>
      <c r="B16" s="4"/>
      <c r="C16" s="4"/>
      <c r="D16" s="39" t="s">
        <v>27</v>
      </c>
      <c r="E16" s="4"/>
      <c r="F16" s="4"/>
      <c r="G16" s="4"/>
      <c r="H16" s="4"/>
      <c r="I16" s="23"/>
      <c r="J16" s="4"/>
      <c r="K16" s="4"/>
      <c r="L16" s="38"/>
      <c r="M16" s="7"/>
      <c r="N16" s="4"/>
      <c r="O16" s="4"/>
      <c r="P16" s="163"/>
      <c r="Q16" s="4"/>
      <c r="R16" s="4"/>
      <c r="S16" s="163"/>
      <c r="T16" s="208"/>
      <c r="U16" s="211"/>
      <c r="V16" s="211"/>
      <c r="W16" s="209"/>
      <c r="X16" s="188"/>
    </row>
    <row r="17" spans="1:24" ht="14.45" x14ac:dyDescent="0.3">
      <c r="A17" s="22"/>
      <c r="B17" s="4"/>
      <c r="C17" s="4"/>
      <c r="D17" s="4"/>
      <c r="E17" s="4"/>
      <c r="F17" s="4"/>
      <c r="G17" s="4"/>
      <c r="H17" s="4"/>
      <c r="I17" s="83">
        <f>F17*H17</f>
        <v>0</v>
      </c>
      <c r="J17" s="80">
        <f>G17*H17</f>
        <v>0</v>
      </c>
      <c r="K17" s="80">
        <f>0.5*(I17-J17)</f>
        <v>0</v>
      </c>
      <c r="L17" s="4"/>
      <c r="M17" s="80">
        <f>L17*H17</f>
        <v>0</v>
      </c>
      <c r="N17" s="80">
        <f>I17-M17</f>
        <v>0</v>
      </c>
      <c r="O17" s="80"/>
      <c r="P17" s="90">
        <f>0.95*O17</f>
        <v>0</v>
      </c>
      <c r="Q17" s="80"/>
      <c r="R17" s="80">
        <f>L17*Q17</f>
        <v>0</v>
      </c>
      <c r="S17" s="90">
        <f>P17-R17</f>
        <v>0</v>
      </c>
      <c r="T17" s="187"/>
      <c r="U17" s="287">
        <f>T17*H17</f>
        <v>0</v>
      </c>
      <c r="V17" s="287">
        <f>I17-U17</f>
        <v>0</v>
      </c>
      <c r="W17" s="209"/>
      <c r="X17" s="188">
        <f>T17*W17</f>
        <v>0</v>
      </c>
    </row>
    <row r="18" spans="1:24" x14ac:dyDescent="0.25">
      <c r="A18" s="22"/>
      <c r="B18" s="4"/>
      <c r="C18" s="4"/>
      <c r="D18" s="4"/>
      <c r="E18" s="4"/>
      <c r="F18" s="4"/>
      <c r="G18" s="4"/>
      <c r="H18" s="4"/>
      <c r="I18" s="83">
        <f>F18*H18</f>
        <v>0</v>
      </c>
      <c r="J18" s="80">
        <f>G18*H18</f>
        <v>0</v>
      </c>
      <c r="K18" s="80">
        <f>0.5*(I18-J18)</f>
        <v>0</v>
      </c>
      <c r="L18" s="4"/>
      <c r="M18" s="80">
        <f>L18*H18</f>
        <v>0</v>
      </c>
      <c r="N18" s="80">
        <f>I18-M18</f>
        <v>0</v>
      </c>
      <c r="O18" s="80"/>
      <c r="P18" s="90">
        <f>0.95*O18</f>
        <v>0</v>
      </c>
      <c r="Q18" s="80"/>
      <c r="R18" s="80">
        <f>L18*Q18</f>
        <v>0</v>
      </c>
      <c r="S18" s="90">
        <f>P18-R18</f>
        <v>0</v>
      </c>
      <c r="T18" s="187"/>
      <c r="U18" s="287">
        <f t="shared" ref="U18:U33" si="0">T18*H18</f>
        <v>0</v>
      </c>
      <c r="V18" s="287">
        <f t="shared" ref="V18:V33" si="1">I18-U18</f>
        <v>0</v>
      </c>
      <c r="W18" s="209"/>
      <c r="X18" s="188">
        <f t="shared" ref="X18:X33" si="2">T18*W18</f>
        <v>0</v>
      </c>
    </row>
    <row r="19" spans="1:24" x14ac:dyDescent="0.25">
      <c r="A19" s="22"/>
      <c r="B19" s="4"/>
      <c r="C19" s="4"/>
      <c r="D19" s="4"/>
      <c r="E19" s="4"/>
      <c r="F19" s="4"/>
      <c r="G19" s="4"/>
      <c r="H19" s="4"/>
      <c r="I19" s="83">
        <f>F19*H19</f>
        <v>0</v>
      </c>
      <c r="J19" s="80">
        <f>G19*H19</f>
        <v>0</v>
      </c>
      <c r="K19" s="80">
        <f>0.5*(I19-J19)</f>
        <v>0</v>
      </c>
      <c r="L19" s="4"/>
      <c r="M19" s="80">
        <f>L19*H19</f>
        <v>0</v>
      </c>
      <c r="N19" s="80">
        <f>I19-M19</f>
        <v>0</v>
      </c>
      <c r="O19" s="80"/>
      <c r="P19" s="90">
        <f>0.95*O19</f>
        <v>0</v>
      </c>
      <c r="Q19" s="80"/>
      <c r="R19" s="80">
        <f>L19*Q19</f>
        <v>0</v>
      </c>
      <c r="S19" s="90">
        <f>P19-R19</f>
        <v>0</v>
      </c>
      <c r="T19" s="187"/>
      <c r="U19" s="287">
        <f t="shared" si="0"/>
        <v>0</v>
      </c>
      <c r="V19" s="287">
        <f t="shared" si="1"/>
        <v>0</v>
      </c>
      <c r="W19" s="209"/>
      <c r="X19" s="188">
        <f t="shared" si="2"/>
        <v>0</v>
      </c>
    </row>
    <row r="20" spans="1:24" x14ac:dyDescent="0.25">
      <c r="A20" s="22"/>
      <c r="B20" s="4"/>
      <c r="C20" s="4"/>
      <c r="D20" s="4"/>
      <c r="E20" s="4"/>
      <c r="F20" s="4"/>
      <c r="G20" s="4"/>
      <c r="H20" s="69"/>
      <c r="I20" s="83">
        <f>F20*H20</f>
        <v>0</v>
      </c>
      <c r="J20" s="80">
        <f>G20*H20</f>
        <v>0</v>
      </c>
      <c r="K20" s="80">
        <f>0.5*(I20-J20)</f>
        <v>0</v>
      </c>
      <c r="L20" s="4"/>
      <c r="M20" s="80">
        <f>L20*H20</f>
        <v>0</v>
      </c>
      <c r="N20" s="80">
        <f>I20-M20</f>
        <v>0</v>
      </c>
      <c r="O20" s="80"/>
      <c r="P20" s="90">
        <f>0.95*O20</f>
        <v>0</v>
      </c>
      <c r="Q20" s="80"/>
      <c r="R20" s="80">
        <f>L20*Q20</f>
        <v>0</v>
      </c>
      <c r="S20" s="90">
        <f>P20-R20</f>
        <v>0</v>
      </c>
      <c r="T20" s="187"/>
      <c r="U20" s="287">
        <f t="shared" si="0"/>
        <v>0</v>
      </c>
      <c r="V20" s="287">
        <f t="shared" si="1"/>
        <v>0</v>
      </c>
      <c r="W20" s="209"/>
      <c r="X20" s="188">
        <f t="shared" si="2"/>
        <v>0</v>
      </c>
    </row>
    <row r="21" spans="1:24" x14ac:dyDescent="0.25">
      <c r="A21" s="22"/>
      <c r="B21" s="4"/>
      <c r="C21" s="4"/>
      <c r="D21" s="4"/>
      <c r="E21" s="4"/>
      <c r="F21" s="4"/>
      <c r="G21" s="4"/>
      <c r="H21" s="26"/>
      <c r="I21" s="83">
        <f>F21*H21</f>
        <v>0</v>
      </c>
      <c r="J21" s="80">
        <f>G21*H21</f>
        <v>0</v>
      </c>
      <c r="K21" s="80">
        <f>0.5*(I21-J21)</f>
        <v>0</v>
      </c>
      <c r="L21" s="38"/>
      <c r="M21" s="80">
        <f>L21*H21</f>
        <v>0</v>
      </c>
      <c r="N21" s="80">
        <f>I21-M21</f>
        <v>0</v>
      </c>
      <c r="O21" s="80"/>
      <c r="P21" s="90">
        <f>0.95*O21</f>
        <v>0</v>
      </c>
      <c r="Q21" s="80"/>
      <c r="R21" s="80">
        <f>L21*Q21</f>
        <v>0</v>
      </c>
      <c r="S21" s="90">
        <f>P21-R21</f>
        <v>0</v>
      </c>
      <c r="T21" s="208"/>
      <c r="U21" s="287">
        <f t="shared" si="0"/>
        <v>0</v>
      </c>
      <c r="V21" s="287">
        <f t="shared" si="1"/>
        <v>0</v>
      </c>
      <c r="W21" s="209"/>
      <c r="X21" s="188">
        <f t="shared" si="2"/>
        <v>0</v>
      </c>
    </row>
    <row r="22" spans="1:24" x14ac:dyDescent="0.25">
      <c r="A22" s="22"/>
      <c r="B22" s="4"/>
      <c r="C22" s="4"/>
      <c r="D22" s="39" t="s">
        <v>28</v>
      </c>
      <c r="E22" s="4"/>
      <c r="F22" s="4"/>
      <c r="G22" s="4"/>
      <c r="H22" s="26"/>
      <c r="I22" s="84"/>
      <c r="J22" s="84"/>
      <c r="K22" s="84"/>
      <c r="L22" s="40"/>
      <c r="M22" s="84"/>
      <c r="N22" s="84"/>
      <c r="O22" s="80"/>
      <c r="P22" s="90"/>
      <c r="Q22" s="84"/>
      <c r="R22" s="84"/>
      <c r="S22" s="203"/>
      <c r="T22" s="210"/>
      <c r="U22" s="211"/>
      <c r="V22" s="211"/>
      <c r="W22" s="211"/>
      <c r="X22" s="212"/>
    </row>
    <row r="23" spans="1:24" x14ac:dyDescent="0.25">
      <c r="A23" s="22"/>
      <c r="B23" s="4"/>
      <c r="C23" s="4"/>
      <c r="D23" s="4"/>
      <c r="E23" s="4"/>
      <c r="F23" s="4"/>
      <c r="G23" s="4"/>
      <c r="H23" s="4"/>
      <c r="I23" s="83">
        <f>F23*H23</f>
        <v>0</v>
      </c>
      <c r="J23" s="80">
        <f>G23*H23</f>
        <v>0</v>
      </c>
      <c r="K23" s="80">
        <f>0.5*(I23-J23)</f>
        <v>0</v>
      </c>
      <c r="L23" s="4"/>
      <c r="M23" s="80">
        <f>L23*H23</f>
        <v>0</v>
      </c>
      <c r="N23" s="80">
        <f>I23-M23</f>
        <v>0</v>
      </c>
      <c r="O23" s="80"/>
      <c r="P23" s="90">
        <f>0.95*O23</f>
        <v>0</v>
      </c>
      <c r="Q23" s="84"/>
      <c r="R23" s="80">
        <f>L23*Q23</f>
        <v>0</v>
      </c>
      <c r="S23" s="90">
        <f>P23-R23</f>
        <v>0</v>
      </c>
      <c r="T23" s="187"/>
      <c r="U23" s="287">
        <f t="shared" si="0"/>
        <v>0</v>
      </c>
      <c r="V23" s="287">
        <f t="shared" si="1"/>
        <v>0</v>
      </c>
      <c r="W23" s="211"/>
      <c r="X23" s="188">
        <f t="shared" si="2"/>
        <v>0</v>
      </c>
    </row>
    <row r="24" spans="1:24" x14ac:dyDescent="0.25">
      <c r="A24" s="22"/>
      <c r="B24" s="4"/>
      <c r="C24" s="4"/>
      <c r="D24" s="4"/>
      <c r="E24" s="4"/>
      <c r="F24" s="4"/>
      <c r="G24" s="4"/>
      <c r="H24" s="4"/>
      <c r="I24" s="83">
        <f>F24*H24</f>
        <v>0</v>
      </c>
      <c r="J24" s="80">
        <f>G24*H24</f>
        <v>0</v>
      </c>
      <c r="K24" s="80">
        <f>0.5*(I24-J24)</f>
        <v>0</v>
      </c>
      <c r="L24" s="4"/>
      <c r="M24" s="80">
        <f>L24*H24</f>
        <v>0</v>
      </c>
      <c r="N24" s="80">
        <f>I24-M24</f>
        <v>0</v>
      </c>
      <c r="O24" s="80"/>
      <c r="P24" s="90">
        <f>0.95*O24</f>
        <v>0</v>
      </c>
      <c r="Q24" s="84"/>
      <c r="R24" s="80">
        <f>L24*Q24</f>
        <v>0</v>
      </c>
      <c r="S24" s="90">
        <f>P24-R24</f>
        <v>0</v>
      </c>
      <c r="T24" s="187"/>
      <c r="U24" s="287">
        <f t="shared" si="0"/>
        <v>0</v>
      </c>
      <c r="V24" s="287">
        <f t="shared" si="1"/>
        <v>0</v>
      </c>
      <c r="W24" s="211"/>
      <c r="X24" s="188">
        <f t="shared" si="2"/>
        <v>0</v>
      </c>
    </row>
    <row r="25" spans="1:24" x14ac:dyDescent="0.25">
      <c r="A25" s="22"/>
      <c r="B25" s="4"/>
      <c r="C25" s="4"/>
      <c r="D25" s="4"/>
      <c r="E25" s="4"/>
      <c r="F25" s="4"/>
      <c r="G25" s="4"/>
      <c r="H25" s="4"/>
      <c r="I25" s="83">
        <f>F25*H25</f>
        <v>0</v>
      </c>
      <c r="J25" s="80">
        <f>G25*H25</f>
        <v>0</v>
      </c>
      <c r="K25" s="80">
        <f>0.5*(I25-J25)</f>
        <v>0</v>
      </c>
      <c r="L25" s="4"/>
      <c r="M25" s="80">
        <f>L25*H25</f>
        <v>0</v>
      </c>
      <c r="N25" s="80">
        <f>I25-M25</f>
        <v>0</v>
      </c>
      <c r="O25" s="80"/>
      <c r="P25" s="90">
        <f>0.95*O25</f>
        <v>0</v>
      </c>
      <c r="Q25" s="84"/>
      <c r="R25" s="80">
        <f>L25*Q25</f>
        <v>0</v>
      </c>
      <c r="S25" s="90">
        <f>P25-R25</f>
        <v>0</v>
      </c>
      <c r="T25" s="187"/>
      <c r="U25" s="287">
        <f t="shared" si="0"/>
        <v>0</v>
      </c>
      <c r="V25" s="287">
        <f t="shared" si="1"/>
        <v>0</v>
      </c>
      <c r="W25" s="211"/>
      <c r="X25" s="188">
        <f t="shared" si="2"/>
        <v>0</v>
      </c>
    </row>
    <row r="26" spans="1:24" x14ac:dyDescent="0.25">
      <c r="A26" s="22"/>
      <c r="B26" s="4"/>
      <c r="C26" s="4"/>
      <c r="D26" s="4"/>
      <c r="E26" s="4"/>
      <c r="F26" s="4"/>
      <c r="G26" s="4"/>
      <c r="H26" s="4"/>
      <c r="I26" s="83">
        <f>F26*H26</f>
        <v>0</v>
      </c>
      <c r="J26" s="80">
        <f>G26*H26</f>
        <v>0</v>
      </c>
      <c r="K26" s="80">
        <f>0.5*(I26-J26)</f>
        <v>0</v>
      </c>
      <c r="L26" s="4"/>
      <c r="M26" s="80">
        <f>L26*H26</f>
        <v>0</v>
      </c>
      <c r="N26" s="80">
        <f>I26-M26</f>
        <v>0</v>
      </c>
      <c r="O26" s="80"/>
      <c r="P26" s="90">
        <f>0.95*O26</f>
        <v>0</v>
      </c>
      <c r="Q26" s="81"/>
      <c r="R26" s="80">
        <f>L26*Q26</f>
        <v>0</v>
      </c>
      <c r="S26" s="90">
        <f>P26-R26</f>
        <v>0</v>
      </c>
      <c r="T26" s="187"/>
      <c r="U26" s="287">
        <f t="shared" si="0"/>
        <v>0</v>
      </c>
      <c r="V26" s="287">
        <f t="shared" si="1"/>
        <v>0</v>
      </c>
      <c r="W26" s="213"/>
      <c r="X26" s="188">
        <f t="shared" si="2"/>
        <v>0</v>
      </c>
    </row>
    <row r="27" spans="1:24" x14ac:dyDescent="0.25">
      <c r="A27" s="22"/>
      <c r="B27" s="4"/>
      <c r="C27" s="4"/>
      <c r="D27" s="4"/>
      <c r="E27" s="4"/>
      <c r="F27" s="4"/>
      <c r="G27" s="4"/>
      <c r="H27" s="4"/>
      <c r="I27" s="83">
        <f>F27*H27</f>
        <v>0</v>
      </c>
      <c r="J27" s="80">
        <f>G27*H27</f>
        <v>0</v>
      </c>
      <c r="K27" s="80">
        <f>0.5*(I27-J27)</f>
        <v>0</v>
      </c>
      <c r="L27" s="4"/>
      <c r="M27" s="80">
        <f>L27*H27</f>
        <v>0</v>
      </c>
      <c r="N27" s="80">
        <f>I27-M27</f>
        <v>0</v>
      </c>
      <c r="O27" s="80"/>
      <c r="P27" s="90">
        <f>0.95*O27</f>
        <v>0</v>
      </c>
      <c r="Q27" s="80"/>
      <c r="R27" s="80">
        <f>L27*Q27</f>
        <v>0</v>
      </c>
      <c r="S27" s="90">
        <f>P27-R27</f>
        <v>0</v>
      </c>
      <c r="T27" s="187"/>
      <c r="U27" s="287">
        <f t="shared" si="0"/>
        <v>0</v>
      </c>
      <c r="V27" s="287">
        <f t="shared" si="1"/>
        <v>0</v>
      </c>
      <c r="W27" s="209"/>
      <c r="X27" s="188">
        <f t="shared" si="2"/>
        <v>0</v>
      </c>
    </row>
    <row r="28" spans="1:24" ht="30" x14ac:dyDescent="0.25">
      <c r="A28" s="22"/>
      <c r="B28" s="4"/>
      <c r="C28" s="4"/>
      <c r="D28" s="41" t="s">
        <v>30</v>
      </c>
      <c r="E28" s="4"/>
      <c r="F28" s="4"/>
      <c r="G28" s="4"/>
      <c r="H28" s="4"/>
      <c r="I28" s="83"/>
      <c r="J28" s="80"/>
      <c r="K28" s="80"/>
      <c r="L28" s="4"/>
      <c r="M28" s="80"/>
      <c r="N28" s="80"/>
      <c r="O28" s="80"/>
      <c r="P28" s="90"/>
      <c r="Q28" s="80"/>
      <c r="R28" s="80"/>
      <c r="S28" s="90"/>
      <c r="T28" s="187"/>
      <c r="U28" s="287"/>
      <c r="V28" s="287"/>
      <c r="W28" s="209"/>
      <c r="X28" s="188"/>
    </row>
    <row r="29" spans="1:24" x14ac:dyDescent="0.25">
      <c r="A29" s="22"/>
      <c r="B29" s="4"/>
      <c r="C29" s="4"/>
      <c r="D29" s="4"/>
      <c r="E29" s="4"/>
      <c r="F29" s="4"/>
      <c r="G29" s="4"/>
      <c r="H29" s="4"/>
      <c r="I29" s="83">
        <f>F29*H29</f>
        <v>0</v>
      </c>
      <c r="J29" s="80">
        <f>G29*H29</f>
        <v>0</v>
      </c>
      <c r="K29" s="80">
        <f>0.5*(I29-J29)</f>
        <v>0</v>
      </c>
      <c r="L29" s="4"/>
      <c r="M29" s="80">
        <f>L29*H29</f>
        <v>0</v>
      </c>
      <c r="N29" s="80">
        <f>I29-M29</f>
        <v>0</v>
      </c>
      <c r="O29" s="80"/>
      <c r="P29" s="90">
        <f>0.95*O29</f>
        <v>0</v>
      </c>
      <c r="Q29" s="80"/>
      <c r="R29" s="80">
        <f>L29*Q29</f>
        <v>0</v>
      </c>
      <c r="S29" s="90">
        <f>P29-R29</f>
        <v>0</v>
      </c>
      <c r="T29" s="187"/>
      <c r="U29" s="287">
        <f t="shared" si="0"/>
        <v>0</v>
      </c>
      <c r="V29" s="287">
        <f t="shared" si="1"/>
        <v>0</v>
      </c>
      <c r="W29" s="209"/>
      <c r="X29" s="188">
        <f t="shared" si="2"/>
        <v>0</v>
      </c>
    </row>
    <row r="30" spans="1:24" x14ac:dyDescent="0.25">
      <c r="A30" s="22"/>
      <c r="B30" s="4"/>
      <c r="C30" s="4"/>
      <c r="D30" s="4"/>
      <c r="E30" s="4"/>
      <c r="F30" s="4"/>
      <c r="G30" s="4"/>
      <c r="H30" s="4"/>
      <c r="I30" s="83">
        <f>F30*H30</f>
        <v>0</v>
      </c>
      <c r="J30" s="80">
        <f>G30*H30</f>
        <v>0</v>
      </c>
      <c r="K30" s="80">
        <f>0.5*(I30-J30)</f>
        <v>0</v>
      </c>
      <c r="L30" s="4"/>
      <c r="M30" s="80">
        <f>L30*H30</f>
        <v>0</v>
      </c>
      <c r="N30" s="80">
        <f>I30-M30</f>
        <v>0</v>
      </c>
      <c r="O30" s="80"/>
      <c r="P30" s="90">
        <f>0.95*O30</f>
        <v>0</v>
      </c>
      <c r="Q30" s="80"/>
      <c r="R30" s="80">
        <f>L30*Q30</f>
        <v>0</v>
      </c>
      <c r="S30" s="90">
        <f>P30-R30</f>
        <v>0</v>
      </c>
      <c r="T30" s="187"/>
      <c r="U30" s="287">
        <f t="shared" si="0"/>
        <v>0</v>
      </c>
      <c r="V30" s="287">
        <f t="shared" si="1"/>
        <v>0</v>
      </c>
      <c r="W30" s="209"/>
      <c r="X30" s="188">
        <f t="shared" si="2"/>
        <v>0</v>
      </c>
    </row>
    <row r="31" spans="1:24" x14ac:dyDescent="0.25">
      <c r="A31" s="22"/>
      <c r="B31" s="4"/>
      <c r="C31" s="4"/>
      <c r="D31" s="4"/>
      <c r="E31" s="4"/>
      <c r="F31" s="4"/>
      <c r="G31" s="4"/>
      <c r="H31" s="4"/>
      <c r="I31" s="83">
        <f>F31*H31</f>
        <v>0</v>
      </c>
      <c r="J31" s="80">
        <f>G31*H31</f>
        <v>0</v>
      </c>
      <c r="K31" s="80">
        <f>0.5*(I31-J31)</f>
        <v>0</v>
      </c>
      <c r="L31" s="4"/>
      <c r="M31" s="80">
        <f>L31*H31</f>
        <v>0</v>
      </c>
      <c r="N31" s="80">
        <f>I31-M31</f>
        <v>0</v>
      </c>
      <c r="O31" s="80"/>
      <c r="P31" s="90">
        <f>0.95*O31</f>
        <v>0</v>
      </c>
      <c r="Q31" s="80"/>
      <c r="R31" s="80">
        <f>L31*Q31</f>
        <v>0</v>
      </c>
      <c r="S31" s="90">
        <f>P31-R31</f>
        <v>0</v>
      </c>
      <c r="T31" s="187"/>
      <c r="U31" s="287">
        <f t="shared" si="0"/>
        <v>0</v>
      </c>
      <c r="V31" s="287">
        <f t="shared" si="1"/>
        <v>0</v>
      </c>
      <c r="W31" s="209"/>
      <c r="X31" s="188">
        <f t="shared" si="2"/>
        <v>0</v>
      </c>
    </row>
    <row r="32" spans="1:24" x14ac:dyDescent="0.25">
      <c r="A32" s="22"/>
      <c r="B32" s="4"/>
      <c r="C32" s="4"/>
      <c r="D32" s="4"/>
      <c r="E32" s="4"/>
      <c r="F32" s="4"/>
      <c r="G32" s="4"/>
      <c r="H32" s="4"/>
      <c r="I32" s="83">
        <f>F32*H32</f>
        <v>0</v>
      </c>
      <c r="J32" s="80">
        <f>G32*H32</f>
        <v>0</v>
      </c>
      <c r="K32" s="80">
        <f>0.5*(I32-J32)</f>
        <v>0</v>
      </c>
      <c r="L32" s="4"/>
      <c r="M32" s="80">
        <f>L32*H32</f>
        <v>0</v>
      </c>
      <c r="N32" s="80">
        <f>I32-M32</f>
        <v>0</v>
      </c>
      <c r="O32" s="80"/>
      <c r="P32" s="90">
        <f>0.95*O32</f>
        <v>0</v>
      </c>
      <c r="Q32" s="80"/>
      <c r="R32" s="80">
        <f>L32*Q32</f>
        <v>0</v>
      </c>
      <c r="S32" s="90">
        <f>P32-R32</f>
        <v>0</v>
      </c>
      <c r="T32" s="187"/>
      <c r="U32" s="287">
        <f t="shared" si="0"/>
        <v>0</v>
      </c>
      <c r="V32" s="287">
        <f t="shared" si="1"/>
        <v>0</v>
      </c>
      <c r="W32" s="209"/>
      <c r="X32" s="188">
        <f t="shared" si="2"/>
        <v>0</v>
      </c>
    </row>
    <row r="33" spans="1:24" ht="15.75" thickBot="1" x14ac:dyDescent="0.3">
      <c r="A33" s="15"/>
      <c r="B33" s="16"/>
      <c r="C33" s="16"/>
      <c r="D33" s="16"/>
      <c r="E33" s="16"/>
      <c r="F33" s="16"/>
      <c r="G33" s="16"/>
      <c r="H33" s="16"/>
      <c r="I33" s="83">
        <f>F33*H33</f>
        <v>0</v>
      </c>
      <c r="J33" s="80">
        <f>G33*H33</f>
        <v>0</v>
      </c>
      <c r="K33" s="80">
        <f>0.5*(I33-J33)</f>
        <v>0</v>
      </c>
      <c r="L33" s="16"/>
      <c r="M33" s="80">
        <f>L33*H33</f>
        <v>0</v>
      </c>
      <c r="N33" s="80">
        <f>I33-M33</f>
        <v>0</v>
      </c>
      <c r="O33" s="82"/>
      <c r="P33" s="90">
        <f>0.95*O33</f>
        <v>0</v>
      </c>
      <c r="Q33" s="82"/>
      <c r="R33" s="80">
        <f>L33*Q33</f>
        <v>0</v>
      </c>
      <c r="S33" s="90">
        <f>P33-R33</f>
        <v>0</v>
      </c>
      <c r="T33" s="189"/>
      <c r="U33" s="288">
        <f t="shared" si="0"/>
        <v>0</v>
      </c>
      <c r="V33" s="288">
        <f t="shared" si="1"/>
        <v>0</v>
      </c>
      <c r="W33" s="214"/>
      <c r="X33" s="188">
        <f t="shared" si="2"/>
        <v>0</v>
      </c>
    </row>
    <row r="34" spans="1:24" x14ac:dyDescent="0.25">
      <c r="A34" s="18"/>
      <c r="B34" s="19"/>
      <c r="C34" s="19"/>
      <c r="D34" s="20" t="s">
        <v>29</v>
      </c>
      <c r="E34" s="19"/>
      <c r="F34" s="19"/>
      <c r="G34" s="19"/>
      <c r="H34" s="19"/>
      <c r="I34" s="85"/>
      <c r="J34" s="86"/>
      <c r="K34" s="86"/>
      <c r="L34" s="19"/>
      <c r="M34" s="86"/>
      <c r="N34" s="86"/>
      <c r="O34" s="86"/>
      <c r="P34" s="89"/>
      <c r="Q34" s="86"/>
      <c r="R34" s="86"/>
      <c r="S34" s="89"/>
      <c r="T34" s="190"/>
      <c r="U34" s="346"/>
      <c r="V34" s="346"/>
      <c r="W34" s="215"/>
      <c r="X34" s="186"/>
    </row>
    <row r="35" spans="1:24" x14ac:dyDescent="0.25">
      <c r="A35" s="22"/>
      <c r="B35" s="4"/>
      <c r="C35" s="4"/>
      <c r="D35" s="39" t="s">
        <v>33</v>
      </c>
      <c r="E35" s="4"/>
      <c r="F35" s="4"/>
      <c r="G35" s="4"/>
      <c r="H35" s="4"/>
      <c r="I35" s="83"/>
      <c r="J35" s="80"/>
      <c r="K35" s="80"/>
      <c r="L35" s="4"/>
      <c r="M35" s="80"/>
      <c r="N35" s="80"/>
      <c r="O35" s="80"/>
      <c r="P35" s="90"/>
      <c r="Q35" s="80"/>
      <c r="R35" s="80"/>
      <c r="S35" s="90"/>
      <c r="T35" s="187"/>
      <c r="U35" s="209"/>
      <c r="V35" s="209"/>
      <c r="W35" s="209"/>
      <c r="X35" s="188"/>
    </row>
    <row r="36" spans="1:24" x14ac:dyDescent="0.25">
      <c r="A36" s="22"/>
      <c r="B36" s="4"/>
      <c r="C36" s="4"/>
      <c r="D36" s="4"/>
      <c r="E36" s="4"/>
      <c r="F36" s="4"/>
      <c r="G36" s="4"/>
      <c r="H36" s="4"/>
      <c r="I36" s="83">
        <f>F36*H36</f>
        <v>0</v>
      </c>
      <c r="J36" s="80">
        <f>G36*H36</f>
        <v>0</v>
      </c>
      <c r="K36" s="80">
        <f>0.5*(I36-J36)</f>
        <v>0</v>
      </c>
      <c r="L36" s="4"/>
      <c r="M36" s="80">
        <f>L36*H36</f>
        <v>0</v>
      </c>
      <c r="N36" s="80">
        <f>I36-M36</f>
        <v>0</v>
      </c>
      <c r="O36" s="80"/>
      <c r="P36" s="90">
        <f>0.95*O36</f>
        <v>0</v>
      </c>
      <c r="Q36" s="80"/>
      <c r="R36" s="80">
        <f>L36*Q36</f>
        <v>0</v>
      </c>
      <c r="S36" s="90">
        <f>P36-R36</f>
        <v>0</v>
      </c>
      <c r="T36" s="187"/>
      <c r="U36" s="287">
        <f t="shared" ref="U36:U52" si="3">T36*H36</f>
        <v>0</v>
      </c>
      <c r="V36" s="287">
        <f t="shared" ref="V36:V52" si="4">I36-U36</f>
        <v>0</v>
      </c>
      <c r="W36" s="209"/>
      <c r="X36" s="188">
        <f t="shared" ref="X36:X52" si="5">T36*W36</f>
        <v>0</v>
      </c>
    </row>
    <row r="37" spans="1:24" x14ac:dyDescent="0.25">
      <c r="A37" s="22"/>
      <c r="B37" s="4"/>
      <c r="C37" s="4"/>
      <c r="D37" s="4"/>
      <c r="E37" s="4"/>
      <c r="F37" s="4"/>
      <c r="G37" s="4"/>
      <c r="H37" s="4"/>
      <c r="I37" s="83">
        <f>F37*H37</f>
        <v>0</v>
      </c>
      <c r="J37" s="80">
        <f>G37*H37</f>
        <v>0</v>
      </c>
      <c r="K37" s="80">
        <f>0.5*(I37-J37)</f>
        <v>0</v>
      </c>
      <c r="L37" s="4"/>
      <c r="M37" s="80">
        <f>L37*H37</f>
        <v>0</v>
      </c>
      <c r="N37" s="80">
        <f>I37-M37</f>
        <v>0</v>
      </c>
      <c r="O37" s="80"/>
      <c r="P37" s="90">
        <f>0.95*O37</f>
        <v>0</v>
      </c>
      <c r="Q37" s="80"/>
      <c r="R37" s="80">
        <f>L37*Q37</f>
        <v>0</v>
      </c>
      <c r="S37" s="90">
        <f>P37-R37</f>
        <v>0</v>
      </c>
      <c r="T37" s="187"/>
      <c r="U37" s="287">
        <f t="shared" si="3"/>
        <v>0</v>
      </c>
      <c r="V37" s="287">
        <f t="shared" si="4"/>
        <v>0</v>
      </c>
      <c r="W37" s="209"/>
      <c r="X37" s="188">
        <f t="shared" si="5"/>
        <v>0</v>
      </c>
    </row>
    <row r="38" spans="1:24" x14ac:dyDescent="0.25">
      <c r="A38" s="22"/>
      <c r="B38" s="4"/>
      <c r="C38" s="4"/>
      <c r="D38" s="4"/>
      <c r="E38" s="4"/>
      <c r="F38" s="4"/>
      <c r="G38" s="4"/>
      <c r="H38" s="4"/>
      <c r="I38" s="83">
        <f>F38*H38</f>
        <v>0</v>
      </c>
      <c r="J38" s="80">
        <f>G38*H38</f>
        <v>0</v>
      </c>
      <c r="K38" s="80">
        <f>0.5*(I38-J38)</f>
        <v>0</v>
      </c>
      <c r="L38" s="4"/>
      <c r="M38" s="80">
        <f>L38*H38</f>
        <v>0</v>
      </c>
      <c r="N38" s="80">
        <f>I38-M38</f>
        <v>0</v>
      </c>
      <c r="O38" s="80"/>
      <c r="P38" s="90">
        <f>0.95*O38</f>
        <v>0</v>
      </c>
      <c r="Q38" s="80"/>
      <c r="R38" s="80">
        <f>L38*Q38</f>
        <v>0</v>
      </c>
      <c r="S38" s="90">
        <f>P38-R38</f>
        <v>0</v>
      </c>
      <c r="T38" s="187"/>
      <c r="U38" s="287">
        <f t="shared" si="3"/>
        <v>0</v>
      </c>
      <c r="V38" s="287">
        <f t="shared" si="4"/>
        <v>0</v>
      </c>
      <c r="W38" s="209"/>
      <c r="X38" s="188">
        <f t="shared" si="5"/>
        <v>0</v>
      </c>
    </row>
    <row r="39" spans="1:24" x14ac:dyDescent="0.25">
      <c r="A39" s="22"/>
      <c r="B39" s="4"/>
      <c r="C39" s="4"/>
      <c r="D39" s="4"/>
      <c r="E39" s="4"/>
      <c r="F39" s="4"/>
      <c r="G39" s="4"/>
      <c r="H39" s="4"/>
      <c r="I39" s="83">
        <f>F39*H39</f>
        <v>0</v>
      </c>
      <c r="J39" s="80">
        <f>G39*H39</f>
        <v>0</v>
      </c>
      <c r="K39" s="80">
        <f>0.5*(I39-J39)</f>
        <v>0</v>
      </c>
      <c r="L39" s="4"/>
      <c r="M39" s="80">
        <f>L39*H39</f>
        <v>0</v>
      </c>
      <c r="N39" s="80">
        <f>I39-M39</f>
        <v>0</v>
      </c>
      <c r="O39" s="80"/>
      <c r="P39" s="90">
        <f>0.95*O39</f>
        <v>0</v>
      </c>
      <c r="Q39" s="80"/>
      <c r="R39" s="80">
        <f>L39*Q39</f>
        <v>0</v>
      </c>
      <c r="S39" s="90">
        <f>P39-R39</f>
        <v>0</v>
      </c>
      <c r="T39" s="187"/>
      <c r="U39" s="287">
        <f t="shared" si="3"/>
        <v>0</v>
      </c>
      <c r="V39" s="287">
        <f t="shared" si="4"/>
        <v>0</v>
      </c>
      <c r="W39" s="209"/>
      <c r="X39" s="188">
        <f t="shared" si="5"/>
        <v>0</v>
      </c>
    </row>
    <row r="40" spans="1:24" x14ac:dyDescent="0.25">
      <c r="A40" s="22"/>
      <c r="B40" s="4"/>
      <c r="C40" s="4"/>
      <c r="D40" s="4"/>
      <c r="E40" s="4"/>
      <c r="F40" s="4"/>
      <c r="G40" s="4"/>
      <c r="H40" s="4"/>
      <c r="I40" s="83">
        <f>F40*H40</f>
        <v>0</v>
      </c>
      <c r="J40" s="80">
        <f>G40*H40</f>
        <v>0</v>
      </c>
      <c r="K40" s="80">
        <f>0.5*(I40-J40)</f>
        <v>0</v>
      </c>
      <c r="L40" s="4"/>
      <c r="M40" s="80">
        <f>L40*H40</f>
        <v>0</v>
      </c>
      <c r="N40" s="80">
        <f>I40-M40</f>
        <v>0</v>
      </c>
      <c r="O40" s="80"/>
      <c r="P40" s="90">
        <f>0.95*O40</f>
        <v>0</v>
      </c>
      <c r="Q40" s="80"/>
      <c r="R40" s="80">
        <f>L40*Q40</f>
        <v>0</v>
      </c>
      <c r="S40" s="90">
        <f>P40-R40</f>
        <v>0</v>
      </c>
      <c r="T40" s="187"/>
      <c r="U40" s="287">
        <f t="shared" si="3"/>
        <v>0</v>
      </c>
      <c r="V40" s="287">
        <f t="shared" si="4"/>
        <v>0</v>
      </c>
      <c r="W40" s="209"/>
      <c r="X40" s="188">
        <f t="shared" si="5"/>
        <v>0</v>
      </c>
    </row>
    <row r="41" spans="1:24" x14ac:dyDescent="0.25">
      <c r="A41" s="22"/>
      <c r="B41" s="4"/>
      <c r="C41" s="4"/>
      <c r="D41" s="38" t="s">
        <v>31</v>
      </c>
      <c r="E41" s="4"/>
      <c r="F41" s="4"/>
      <c r="G41" s="4"/>
      <c r="H41" s="4"/>
      <c r="I41" s="83"/>
      <c r="J41" s="80"/>
      <c r="K41" s="80"/>
      <c r="L41" s="4"/>
      <c r="M41" s="80"/>
      <c r="N41" s="80"/>
      <c r="O41" s="80"/>
      <c r="P41" s="90"/>
      <c r="Q41" s="80"/>
      <c r="R41" s="80"/>
      <c r="S41" s="90"/>
      <c r="T41" s="187"/>
      <c r="U41" s="209"/>
      <c r="V41" s="209"/>
      <c r="W41" s="209"/>
      <c r="X41" s="188"/>
    </row>
    <row r="42" spans="1:24" x14ac:dyDescent="0.25">
      <c r="A42" s="22"/>
      <c r="B42" s="4"/>
      <c r="C42" s="4"/>
      <c r="D42" s="26"/>
      <c r="E42" s="4"/>
      <c r="F42" s="4"/>
      <c r="G42" s="4"/>
      <c r="H42" s="4"/>
      <c r="I42" s="83">
        <f>F42*H42</f>
        <v>0</v>
      </c>
      <c r="J42" s="80">
        <f>G42*H42</f>
        <v>0</v>
      </c>
      <c r="K42" s="80">
        <f>0.5*(I42-J42)</f>
        <v>0</v>
      </c>
      <c r="L42" s="4"/>
      <c r="M42" s="80">
        <f>L42*H42</f>
        <v>0</v>
      </c>
      <c r="N42" s="80">
        <f>I42-M42</f>
        <v>0</v>
      </c>
      <c r="O42" s="80"/>
      <c r="P42" s="90">
        <f>0.95*O42</f>
        <v>0</v>
      </c>
      <c r="Q42" s="80"/>
      <c r="R42" s="80">
        <f>L42*Q42</f>
        <v>0</v>
      </c>
      <c r="S42" s="90">
        <f>P42-R42</f>
        <v>0</v>
      </c>
      <c r="T42" s="187"/>
      <c r="U42" s="287">
        <f t="shared" si="3"/>
        <v>0</v>
      </c>
      <c r="V42" s="287">
        <f t="shared" si="4"/>
        <v>0</v>
      </c>
      <c r="W42" s="209"/>
      <c r="X42" s="188">
        <f t="shared" si="5"/>
        <v>0</v>
      </c>
    </row>
    <row r="43" spans="1:24" x14ac:dyDescent="0.25">
      <c r="A43" s="22"/>
      <c r="B43" s="4"/>
      <c r="C43" s="4"/>
      <c r="D43" s="26"/>
      <c r="E43" s="4"/>
      <c r="F43" s="4"/>
      <c r="G43" s="4"/>
      <c r="H43" s="4"/>
      <c r="I43" s="83">
        <f>F43*H43</f>
        <v>0</v>
      </c>
      <c r="J43" s="80">
        <f>G43*H43</f>
        <v>0</v>
      </c>
      <c r="K43" s="80">
        <f>0.5*(I43-J43)</f>
        <v>0</v>
      </c>
      <c r="L43" s="4"/>
      <c r="M43" s="80">
        <f>L43*H43</f>
        <v>0</v>
      </c>
      <c r="N43" s="80">
        <f>I43-M43</f>
        <v>0</v>
      </c>
      <c r="O43" s="80"/>
      <c r="P43" s="90">
        <f>0.95*O43</f>
        <v>0</v>
      </c>
      <c r="Q43" s="80"/>
      <c r="R43" s="80">
        <f>L43*Q43</f>
        <v>0</v>
      </c>
      <c r="S43" s="90">
        <f>P43-R43</f>
        <v>0</v>
      </c>
      <c r="T43" s="187"/>
      <c r="U43" s="287">
        <f t="shared" si="3"/>
        <v>0</v>
      </c>
      <c r="V43" s="287">
        <f t="shared" si="4"/>
        <v>0</v>
      </c>
      <c r="W43" s="209"/>
      <c r="X43" s="188">
        <f t="shared" si="5"/>
        <v>0</v>
      </c>
    </row>
    <row r="44" spans="1:24" x14ac:dyDescent="0.25">
      <c r="A44" s="22"/>
      <c r="B44" s="4"/>
      <c r="C44" s="4"/>
      <c r="D44" s="26"/>
      <c r="E44" s="4"/>
      <c r="F44" s="4"/>
      <c r="G44" s="4"/>
      <c r="H44" s="4"/>
      <c r="I44" s="83">
        <f>F44*H44</f>
        <v>0</v>
      </c>
      <c r="J44" s="80">
        <f>G44*H44</f>
        <v>0</v>
      </c>
      <c r="K44" s="80">
        <f>0.5*(I44-J44)</f>
        <v>0</v>
      </c>
      <c r="L44" s="4"/>
      <c r="M44" s="80">
        <f>L44*H44</f>
        <v>0</v>
      </c>
      <c r="N44" s="80">
        <f>I44-M44</f>
        <v>0</v>
      </c>
      <c r="O44" s="80"/>
      <c r="P44" s="90">
        <f>0.95*O44</f>
        <v>0</v>
      </c>
      <c r="Q44" s="80"/>
      <c r="R44" s="80">
        <f>L44*Q44</f>
        <v>0</v>
      </c>
      <c r="S44" s="90">
        <f>P44-R44</f>
        <v>0</v>
      </c>
      <c r="T44" s="187"/>
      <c r="U44" s="287">
        <f t="shared" si="3"/>
        <v>0</v>
      </c>
      <c r="V44" s="287">
        <f t="shared" si="4"/>
        <v>0</v>
      </c>
      <c r="W44" s="209"/>
      <c r="X44" s="188">
        <f t="shared" si="5"/>
        <v>0</v>
      </c>
    </row>
    <row r="45" spans="1:24" x14ac:dyDescent="0.25">
      <c r="A45" s="22"/>
      <c r="B45" s="4"/>
      <c r="C45" s="4"/>
      <c r="D45" s="26"/>
      <c r="E45" s="4"/>
      <c r="F45" s="4"/>
      <c r="G45" s="4"/>
      <c r="H45" s="4"/>
      <c r="I45" s="83">
        <f>F45*H45</f>
        <v>0</v>
      </c>
      <c r="J45" s="80">
        <f>G45*H45</f>
        <v>0</v>
      </c>
      <c r="K45" s="80">
        <f>0.5*(I45-J45)</f>
        <v>0</v>
      </c>
      <c r="L45" s="4"/>
      <c r="M45" s="80">
        <f>L45*H45</f>
        <v>0</v>
      </c>
      <c r="N45" s="80">
        <f>I45-M45</f>
        <v>0</v>
      </c>
      <c r="O45" s="80"/>
      <c r="P45" s="90">
        <f>0.95*O45</f>
        <v>0</v>
      </c>
      <c r="Q45" s="80"/>
      <c r="R45" s="80">
        <f>L45*Q45</f>
        <v>0</v>
      </c>
      <c r="S45" s="90">
        <f>P45-R45</f>
        <v>0</v>
      </c>
      <c r="T45" s="187"/>
      <c r="U45" s="287">
        <f t="shared" si="3"/>
        <v>0</v>
      </c>
      <c r="V45" s="287">
        <f t="shared" si="4"/>
        <v>0</v>
      </c>
      <c r="W45" s="209"/>
      <c r="X45" s="188">
        <f t="shared" si="5"/>
        <v>0</v>
      </c>
    </row>
    <row r="46" spans="1:24" ht="15.75" thickBot="1" x14ac:dyDescent="0.3">
      <c r="A46" s="22"/>
      <c r="B46" s="4"/>
      <c r="C46" s="4"/>
      <c r="D46" s="26"/>
      <c r="E46" s="4"/>
      <c r="F46" s="4"/>
      <c r="G46" s="4"/>
      <c r="H46" s="4"/>
      <c r="I46" s="83">
        <f>F46*H46</f>
        <v>0</v>
      </c>
      <c r="J46" s="80">
        <f>G46*H46</f>
        <v>0</v>
      </c>
      <c r="K46" s="80">
        <f>0.5*(I46-J46)</f>
        <v>0</v>
      </c>
      <c r="L46" s="4"/>
      <c r="M46" s="80">
        <f>L46*H46</f>
        <v>0</v>
      </c>
      <c r="N46" s="80">
        <f>I46-M46</f>
        <v>0</v>
      </c>
      <c r="O46" s="80"/>
      <c r="P46" s="90">
        <f>0.95*O46</f>
        <v>0</v>
      </c>
      <c r="Q46" s="80"/>
      <c r="R46" s="80">
        <f>L46*Q46</f>
        <v>0</v>
      </c>
      <c r="S46" s="90">
        <f>P46-R46</f>
        <v>0</v>
      </c>
      <c r="T46" s="187"/>
      <c r="U46" s="288">
        <f t="shared" si="3"/>
        <v>0</v>
      </c>
      <c r="V46" s="288">
        <f t="shared" si="4"/>
        <v>0</v>
      </c>
      <c r="W46" s="209"/>
      <c r="X46" s="188">
        <f t="shared" si="5"/>
        <v>0</v>
      </c>
    </row>
    <row r="47" spans="1:24" ht="30" x14ac:dyDescent="0.25">
      <c r="A47" s="18"/>
      <c r="B47" s="19"/>
      <c r="C47" s="19"/>
      <c r="D47" s="43" t="s">
        <v>36</v>
      </c>
      <c r="E47" s="19"/>
      <c r="F47" s="19"/>
      <c r="G47" s="19"/>
      <c r="H47" s="19"/>
      <c r="I47" s="85"/>
      <c r="J47" s="86"/>
      <c r="K47" s="86"/>
      <c r="L47" s="19"/>
      <c r="M47" s="86"/>
      <c r="N47" s="86"/>
      <c r="O47" s="86"/>
      <c r="P47" s="89"/>
      <c r="Q47" s="86"/>
      <c r="R47" s="86"/>
      <c r="S47" s="89"/>
      <c r="T47" s="190"/>
      <c r="U47" s="346"/>
      <c r="V47" s="346"/>
      <c r="W47" s="215"/>
      <c r="X47" s="186"/>
    </row>
    <row r="48" spans="1:24" x14ac:dyDescent="0.25">
      <c r="A48" s="22"/>
      <c r="B48" s="4"/>
      <c r="C48" s="4"/>
      <c r="D48" s="39" t="s">
        <v>32</v>
      </c>
      <c r="E48" s="4"/>
      <c r="F48" s="4"/>
      <c r="G48" s="4"/>
      <c r="H48" s="4"/>
      <c r="I48" s="83">
        <f>F48*H48</f>
        <v>0</v>
      </c>
      <c r="J48" s="80">
        <f>G48*H48</f>
        <v>0</v>
      </c>
      <c r="K48" s="80">
        <f>0.5*(I48-J48)</f>
        <v>0</v>
      </c>
      <c r="L48" s="4"/>
      <c r="M48" s="80">
        <f>L48*H48</f>
        <v>0</v>
      </c>
      <c r="N48" s="80">
        <f>I48-M48</f>
        <v>0</v>
      </c>
      <c r="O48" s="80"/>
      <c r="P48" s="90">
        <f>0.95*O48</f>
        <v>0</v>
      </c>
      <c r="Q48" s="80"/>
      <c r="R48" s="80">
        <f>L48*Q48</f>
        <v>0</v>
      </c>
      <c r="S48" s="90">
        <f>P48-R48</f>
        <v>0</v>
      </c>
      <c r="T48" s="187"/>
      <c r="U48" s="287">
        <f t="shared" si="3"/>
        <v>0</v>
      </c>
      <c r="V48" s="287">
        <f t="shared" si="4"/>
        <v>0</v>
      </c>
      <c r="W48" s="209"/>
      <c r="X48" s="188">
        <f t="shared" si="5"/>
        <v>0</v>
      </c>
    </row>
    <row r="49" spans="1:24" x14ac:dyDescent="0.25">
      <c r="A49" s="22"/>
      <c r="B49" s="4"/>
      <c r="C49" s="4"/>
      <c r="D49" s="26"/>
      <c r="E49" s="4"/>
      <c r="F49" s="4"/>
      <c r="G49" s="4"/>
      <c r="H49" s="4"/>
      <c r="I49" s="83">
        <f>F49*H49</f>
        <v>0</v>
      </c>
      <c r="J49" s="80">
        <f>G49*H49</f>
        <v>0</v>
      </c>
      <c r="K49" s="80">
        <f>0.5*(I49-J49)</f>
        <v>0</v>
      </c>
      <c r="L49" s="4"/>
      <c r="M49" s="80">
        <f>L49*H49</f>
        <v>0</v>
      </c>
      <c r="N49" s="80">
        <f>I49-M49</f>
        <v>0</v>
      </c>
      <c r="O49" s="80"/>
      <c r="P49" s="90">
        <f>0.95*O49</f>
        <v>0</v>
      </c>
      <c r="Q49" s="80"/>
      <c r="R49" s="80">
        <f>L49*Q49</f>
        <v>0</v>
      </c>
      <c r="S49" s="90">
        <f>P49-R49</f>
        <v>0</v>
      </c>
      <c r="T49" s="187"/>
      <c r="U49" s="287">
        <f t="shared" si="3"/>
        <v>0</v>
      </c>
      <c r="V49" s="287">
        <f t="shared" si="4"/>
        <v>0</v>
      </c>
      <c r="W49" s="209"/>
      <c r="X49" s="188">
        <f t="shared" si="5"/>
        <v>0</v>
      </c>
    </row>
    <row r="50" spans="1:24" x14ac:dyDescent="0.25">
      <c r="A50" s="22"/>
      <c r="B50" s="4"/>
      <c r="C50" s="4"/>
      <c r="D50" s="26"/>
      <c r="E50" s="4"/>
      <c r="F50" s="4"/>
      <c r="G50" s="4"/>
      <c r="H50" s="4"/>
      <c r="I50" s="83">
        <f>F50*H50</f>
        <v>0</v>
      </c>
      <c r="J50" s="80">
        <f>G50*H50</f>
        <v>0</v>
      </c>
      <c r="K50" s="80">
        <f>0.5*(I50-J50)</f>
        <v>0</v>
      </c>
      <c r="L50" s="4"/>
      <c r="M50" s="80">
        <f>L50*H50</f>
        <v>0</v>
      </c>
      <c r="N50" s="80">
        <f>I50-M50</f>
        <v>0</v>
      </c>
      <c r="O50" s="80"/>
      <c r="P50" s="90">
        <f>0.95*O50</f>
        <v>0</v>
      </c>
      <c r="Q50" s="80"/>
      <c r="R50" s="80">
        <f>L50*Q50</f>
        <v>0</v>
      </c>
      <c r="S50" s="90">
        <f>P50-R50</f>
        <v>0</v>
      </c>
      <c r="T50" s="187"/>
      <c r="U50" s="287">
        <f t="shared" si="3"/>
        <v>0</v>
      </c>
      <c r="V50" s="287">
        <f t="shared" si="4"/>
        <v>0</v>
      </c>
      <c r="W50" s="209"/>
      <c r="X50" s="188">
        <f t="shared" si="5"/>
        <v>0</v>
      </c>
    </row>
    <row r="51" spans="1:24" x14ac:dyDescent="0.25">
      <c r="A51" s="22"/>
      <c r="B51" s="4"/>
      <c r="C51" s="4"/>
      <c r="D51" s="26"/>
      <c r="E51" s="4"/>
      <c r="F51" s="4"/>
      <c r="G51" s="4"/>
      <c r="H51" s="4"/>
      <c r="I51" s="83">
        <f>F51*H51</f>
        <v>0</v>
      </c>
      <c r="J51" s="80">
        <f>G51*H51</f>
        <v>0</v>
      </c>
      <c r="K51" s="80">
        <f>0.5*(I51-J51)</f>
        <v>0</v>
      </c>
      <c r="L51" s="4"/>
      <c r="M51" s="80">
        <f>L51*H51</f>
        <v>0</v>
      </c>
      <c r="N51" s="80">
        <f>I51-M51</f>
        <v>0</v>
      </c>
      <c r="O51" s="80"/>
      <c r="P51" s="90">
        <f>0.95*O51</f>
        <v>0</v>
      </c>
      <c r="Q51" s="80"/>
      <c r="R51" s="80">
        <f>L51*Q51</f>
        <v>0</v>
      </c>
      <c r="S51" s="90">
        <f>P51-R51</f>
        <v>0</v>
      </c>
      <c r="T51" s="187"/>
      <c r="U51" s="287">
        <f t="shared" si="3"/>
        <v>0</v>
      </c>
      <c r="V51" s="287">
        <f t="shared" si="4"/>
        <v>0</v>
      </c>
      <c r="W51" s="209"/>
      <c r="X51" s="188">
        <f t="shared" si="5"/>
        <v>0</v>
      </c>
    </row>
    <row r="52" spans="1:24" x14ac:dyDescent="0.25">
      <c r="A52" s="22"/>
      <c r="B52" s="4"/>
      <c r="C52" s="4"/>
      <c r="D52" s="26"/>
      <c r="E52" s="4"/>
      <c r="F52" s="4"/>
      <c r="G52" s="4"/>
      <c r="H52" s="4"/>
      <c r="I52" s="83">
        <f>F52*H52</f>
        <v>0</v>
      </c>
      <c r="J52" s="80">
        <f>G52*H52</f>
        <v>0</v>
      </c>
      <c r="K52" s="80">
        <f>0.5*(I52-J52)</f>
        <v>0</v>
      </c>
      <c r="L52" s="4"/>
      <c r="M52" s="80">
        <f>L52*H52</f>
        <v>0</v>
      </c>
      <c r="N52" s="80">
        <f>I52-M52</f>
        <v>0</v>
      </c>
      <c r="O52" s="80"/>
      <c r="P52" s="90">
        <f>0.95*O52</f>
        <v>0</v>
      </c>
      <c r="Q52" s="80"/>
      <c r="R52" s="80">
        <f>L52*Q52</f>
        <v>0</v>
      </c>
      <c r="S52" s="90">
        <f>P52-R52</f>
        <v>0</v>
      </c>
      <c r="T52" s="187"/>
      <c r="U52" s="287">
        <f t="shared" si="3"/>
        <v>0</v>
      </c>
      <c r="V52" s="287">
        <f t="shared" si="4"/>
        <v>0</v>
      </c>
      <c r="W52" s="209"/>
      <c r="X52" s="188">
        <f t="shared" si="5"/>
        <v>0</v>
      </c>
    </row>
    <row r="53" spans="1:24" x14ac:dyDescent="0.25">
      <c r="A53" s="22"/>
      <c r="B53" s="4"/>
      <c r="C53" s="4"/>
      <c r="D53" s="26"/>
      <c r="E53" s="4"/>
      <c r="F53" s="4"/>
      <c r="G53" s="4"/>
      <c r="H53" s="4"/>
      <c r="I53" s="83"/>
      <c r="J53" s="80"/>
      <c r="K53" s="80"/>
      <c r="L53" s="4"/>
      <c r="M53" s="80"/>
      <c r="N53" s="80"/>
      <c r="O53" s="80"/>
      <c r="P53" s="90"/>
      <c r="Q53" s="80"/>
      <c r="R53" s="80"/>
      <c r="S53" s="90"/>
      <c r="T53" s="187"/>
      <c r="U53" s="209"/>
      <c r="V53" s="209"/>
      <c r="W53" s="209"/>
      <c r="X53" s="188"/>
    </row>
    <row r="54" spans="1:24" x14ac:dyDescent="0.25">
      <c r="A54" s="22"/>
      <c r="B54" s="4"/>
      <c r="C54" s="4"/>
      <c r="D54" s="39" t="s">
        <v>34</v>
      </c>
      <c r="E54" s="4"/>
      <c r="F54" s="4"/>
      <c r="G54" s="4"/>
      <c r="H54" s="4"/>
      <c r="I54" s="83"/>
      <c r="J54" s="80"/>
      <c r="K54" s="80"/>
      <c r="L54" s="4"/>
      <c r="M54" s="80"/>
      <c r="N54" s="80"/>
      <c r="O54" s="80"/>
      <c r="P54" s="90"/>
      <c r="Q54" s="80"/>
      <c r="R54" s="80"/>
      <c r="S54" s="90"/>
      <c r="T54" s="187"/>
      <c r="U54" s="209"/>
      <c r="V54" s="209"/>
      <c r="W54" s="209"/>
      <c r="X54" s="188"/>
    </row>
    <row r="55" spans="1:24" x14ac:dyDescent="0.25">
      <c r="A55" s="22"/>
      <c r="B55" s="4"/>
      <c r="C55" s="4"/>
      <c r="D55" s="4"/>
      <c r="E55" s="4"/>
      <c r="F55" s="4"/>
      <c r="G55" s="4"/>
      <c r="H55" s="4"/>
      <c r="I55" s="83">
        <f>F55*H55</f>
        <v>0</v>
      </c>
      <c r="J55" s="80">
        <f>G55*H55</f>
        <v>0</v>
      </c>
      <c r="K55" s="80">
        <f>0.5*(I55-J55)</f>
        <v>0</v>
      </c>
      <c r="L55" s="4"/>
      <c r="M55" s="80">
        <f>L55*H55</f>
        <v>0</v>
      </c>
      <c r="N55" s="80">
        <f>I55-M55</f>
        <v>0</v>
      </c>
      <c r="O55" s="80"/>
      <c r="P55" s="90">
        <f>0.95*O55</f>
        <v>0</v>
      </c>
      <c r="Q55" s="80"/>
      <c r="R55" s="80">
        <f>L55*Q55</f>
        <v>0</v>
      </c>
      <c r="S55" s="90">
        <f>P55-R55</f>
        <v>0</v>
      </c>
      <c r="T55" s="187"/>
      <c r="U55" s="287">
        <f t="shared" ref="U55:U65" si="6">T55*H55</f>
        <v>0</v>
      </c>
      <c r="V55" s="287">
        <f t="shared" ref="V55:V65" si="7">I55-U55</f>
        <v>0</v>
      </c>
      <c r="W55" s="209"/>
      <c r="X55" s="188">
        <f t="shared" ref="X55:X65" si="8">T55*W55</f>
        <v>0</v>
      </c>
    </row>
    <row r="56" spans="1:24" x14ac:dyDescent="0.25">
      <c r="A56" s="22"/>
      <c r="B56" s="4"/>
      <c r="C56" s="4"/>
      <c r="D56" s="4"/>
      <c r="E56" s="4"/>
      <c r="F56" s="4"/>
      <c r="G56" s="4"/>
      <c r="H56" s="4"/>
      <c r="I56" s="83">
        <f>F56*H56</f>
        <v>0</v>
      </c>
      <c r="J56" s="80">
        <f>G56*H56</f>
        <v>0</v>
      </c>
      <c r="K56" s="80">
        <f>0.5*(I56-J56)</f>
        <v>0</v>
      </c>
      <c r="L56" s="4"/>
      <c r="M56" s="80">
        <f>L56*H56</f>
        <v>0</v>
      </c>
      <c r="N56" s="80">
        <f>I56-M56</f>
        <v>0</v>
      </c>
      <c r="O56" s="80"/>
      <c r="P56" s="90">
        <f>0.95*O56</f>
        <v>0</v>
      </c>
      <c r="Q56" s="80"/>
      <c r="R56" s="80">
        <f>L56*Q56</f>
        <v>0</v>
      </c>
      <c r="S56" s="90">
        <f>P56-R56</f>
        <v>0</v>
      </c>
      <c r="T56" s="187"/>
      <c r="U56" s="287">
        <f t="shared" si="6"/>
        <v>0</v>
      </c>
      <c r="V56" s="287">
        <f t="shared" si="7"/>
        <v>0</v>
      </c>
      <c r="W56" s="209"/>
      <c r="X56" s="188">
        <f t="shared" si="8"/>
        <v>0</v>
      </c>
    </row>
    <row r="57" spans="1:24" x14ac:dyDescent="0.25">
      <c r="A57" s="22"/>
      <c r="B57" s="4"/>
      <c r="C57" s="4"/>
      <c r="D57" s="4"/>
      <c r="E57" s="4"/>
      <c r="F57" s="4"/>
      <c r="G57" s="4"/>
      <c r="H57" s="4"/>
      <c r="I57" s="83">
        <f>F57*H57</f>
        <v>0</v>
      </c>
      <c r="J57" s="80">
        <f>G57*H57</f>
        <v>0</v>
      </c>
      <c r="K57" s="80">
        <f>0.5*(I57-J57)</f>
        <v>0</v>
      </c>
      <c r="L57" s="4"/>
      <c r="M57" s="80">
        <f>L57*H57</f>
        <v>0</v>
      </c>
      <c r="N57" s="80">
        <f>I57-M57</f>
        <v>0</v>
      </c>
      <c r="O57" s="80"/>
      <c r="P57" s="90">
        <f>0.95*O57</f>
        <v>0</v>
      </c>
      <c r="Q57" s="80"/>
      <c r="R57" s="80">
        <f>L57*Q57</f>
        <v>0</v>
      </c>
      <c r="S57" s="90">
        <f>P57-R57</f>
        <v>0</v>
      </c>
      <c r="T57" s="187"/>
      <c r="U57" s="287">
        <f t="shared" si="6"/>
        <v>0</v>
      </c>
      <c r="V57" s="287">
        <f t="shared" si="7"/>
        <v>0</v>
      </c>
      <c r="W57" s="209"/>
      <c r="X57" s="188">
        <f t="shared" si="8"/>
        <v>0</v>
      </c>
    </row>
    <row r="58" spans="1:24" x14ac:dyDescent="0.25">
      <c r="A58" s="22"/>
      <c r="B58" s="4"/>
      <c r="C58" s="4"/>
      <c r="D58" s="4"/>
      <c r="E58" s="4"/>
      <c r="F58" s="4"/>
      <c r="G58" s="4"/>
      <c r="H58" s="4"/>
      <c r="I58" s="83">
        <f>F58*H58</f>
        <v>0</v>
      </c>
      <c r="J58" s="80">
        <f>G58*H58</f>
        <v>0</v>
      </c>
      <c r="K58" s="80">
        <f>0.5*(I58-J58)</f>
        <v>0</v>
      </c>
      <c r="L58" s="4"/>
      <c r="M58" s="80">
        <f>L58*H58</f>
        <v>0</v>
      </c>
      <c r="N58" s="80">
        <f>I58-M58</f>
        <v>0</v>
      </c>
      <c r="O58" s="80"/>
      <c r="P58" s="90">
        <f>0.95*O58</f>
        <v>0</v>
      </c>
      <c r="Q58" s="80"/>
      <c r="R58" s="80">
        <f>L58*Q58</f>
        <v>0</v>
      </c>
      <c r="S58" s="90">
        <f>P58-R58</f>
        <v>0</v>
      </c>
      <c r="T58" s="187"/>
      <c r="U58" s="287">
        <f t="shared" si="6"/>
        <v>0</v>
      </c>
      <c r="V58" s="287">
        <f t="shared" si="7"/>
        <v>0</v>
      </c>
      <c r="W58" s="209"/>
      <c r="X58" s="188">
        <f t="shared" si="8"/>
        <v>0</v>
      </c>
    </row>
    <row r="59" spans="1:24" x14ac:dyDescent="0.25">
      <c r="A59" s="22"/>
      <c r="B59" s="4"/>
      <c r="C59" s="4"/>
      <c r="D59" s="26"/>
      <c r="E59" s="4"/>
      <c r="F59" s="4"/>
      <c r="G59" s="4"/>
      <c r="H59" s="4"/>
      <c r="I59" s="83">
        <f>F59*H59</f>
        <v>0</v>
      </c>
      <c r="J59" s="80">
        <f>G59*H59</f>
        <v>0</v>
      </c>
      <c r="K59" s="80">
        <f>0.5*(I59-J59)</f>
        <v>0</v>
      </c>
      <c r="L59" s="4"/>
      <c r="M59" s="80">
        <f>L59*H59</f>
        <v>0</v>
      </c>
      <c r="N59" s="80">
        <f>I59-M59</f>
        <v>0</v>
      </c>
      <c r="O59" s="80"/>
      <c r="P59" s="90">
        <f>0.95*O59</f>
        <v>0</v>
      </c>
      <c r="Q59" s="80"/>
      <c r="R59" s="80">
        <f>L59*Q59</f>
        <v>0</v>
      </c>
      <c r="S59" s="90">
        <f>P59-R59</f>
        <v>0</v>
      </c>
      <c r="T59" s="187"/>
      <c r="U59" s="287">
        <f t="shared" si="6"/>
        <v>0</v>
      </c>
      <c r="V59" s="287">
        <f t="shared" si="7"/>
        <v>0</v>
      </c>
      <c r="W59" s="209"/>
      <c r="X59" s="188">
        <f t="shared" si="8"/>
        <v>0</v>
      </c>
    </row>
    <row r="60" spans="1:24" x14ac:dyDescent="0.25">
      <c r="A60" s="22"/>
      <c r="B60" s="4"/>
      <c r="C60" s="4"/>
      <c r="D60" s="39" t="s">
        <v>35</v>
      </c>
      <c r="E60" s="4"/>
      <c r="F60" s="4"/>
      <c r="G60" s="4"/>
      <c r="H60" s="4"/>
      <c r="I60" s="83"/>
      <c r="J60" s="80"/>
      <c r="K60" s="80"/>
      <c r="L60" s="4"/>
      <c r="M60" s="80"/>
      <c r="N60" s="80"/>
      <c r="O60" s="80"/>
      <c r="P60" s="90"/>
      <c r="Q60" s="80"/>
      <c r="R60" s="80"/>
      <c r="S60" s="90"/>
      <c r="T60" s="187"/>
      <c r="U60" s="209"/>
      <c r="V60" s="209"/>
      <c r="W60" s="209"/>
      <c r="X60" s="188"/>
    </row>
    <row r="61" spans="1:24" x14ac:dyDescent="0.25">
      <c r="A61" s="22"/>
      <c r="B61" s="4"/>
      <c r="C61" s="4"/>
      <c r="D61" s="4"/>
      <c r="E61" s="4"/>
      <c r="F61" s="4"/>
      <c r="G61" s="4"/>
      <c r="H61" s="4"/>
      <c r="I61" s="83">
        <f>F61*H61</f>
        <v>0</v>
      </c>
      <c r="J61" s="80">
        <f>G61*H61</f>
        <v>0</v>
      </c>
      <c r="K61" s="80">
        <f>0.5*(I61-J61)</f>
        <v>0</v>
      </c>
      <c r="L61" s="4"/>
      <c r="M61" s="80">
        <f>L61*H61</f>
        <v>0</v>
      </c>
      <c r="N61" s="80">
        <f>I61-M61</f>
        <v>0</v>
      </c>
      <c r="O61" s="80"/>
      <c r="P61" s="90">
        <f>0.95*O61</f>
        <v>0</v>
      </c>
      <c r="Q61" s="80"/>
      <c r="R61" s="80">
        <f>L61*Q61</f>
        <v>0</v>
      </c>
      <c r="S61" s="90">
        <f>P61-R61</f>
        <v>0</v>
      </c>
      <c r="T61" s="187"/>
      <c r="U61" s="287">
        <f t="shared" si="6"/>
        <v>0</v>
      </c>
      <c r="V61" s="287">
        <f t="shared" si="7"/>
        <v>0</v>
      </c>
      <c r="W61" s="209"/>
      <c r="X61" s="188">
        <f t="shared" si="8"/>
        <v>0</v>
      </c>
    </row>
    <row r="62" spans="1:24" x14ac:dyDescent="0.25">
      <c r="A62" s="22"/>
      <c r="B62" s="4"/>
      <c r="C62" s="4"/>
      <c r="D62" s="29"/>
      <c r="E62" s="4"/>
      <c r="F62" s="4"/>
      <c r="G62" s="4"/>
      <c r="H62" s="4"/>
      <c r="I62" s="83">
        <f>F62*H62</f>
        <v>0</v>
      </c>
      <c r="J62" s="80">
        <f>G62*H62</f>
        <v>0</v>
      </c>
      <c r="K62" s="80">
        <f>0.5*(I62-J62)</f>
        <v>0</v>
      </c>
      <c r="L62" s="4"/>
      <c r="M62" s="80">
        <f>L62*H62</f>
        <v>0</v>
      </c>
      <c r="N62" s="80">
        <f>I62-M62</f>
        <v>0</v>
      </c>
      <c r="O62" s="80"/>
      <c r="P62" s="90">
        <f>0.95*O62</f>
        <v>0</v>
      </c>
      <c r="Q62" s="80"/>
      <c r="R62" s="80">
        <f>L62*Q62</f>
        <v>0</v>
      </c>
      <c r="S62" s="90">
        <f>P62-R62</f>
        <v>0</v>
      </c>
      <c r="T62" s="187"/>
      <c r="U62" s="287">
        <f t="shared" si="6"/>
        <v>0</v>
      </c>
      <c r="V62" s="287">
        <f t="shared" si="7"/>
        <v>0</v>
      </c>
      <c r="W62" s="209"/>
      <c r="X62" s="188">
        <f t="shared" si="8"/>
        <v>0</v>
      </c>
    </row>
    <row r="63" spans="1:24" x14ac:dyDescent="0.25">
      <c r="A63" s="22"/>
      <c r="B63" s="4"/>
      <c r="C63" s="4"/>
      <c r="D63" s="29"/>
      <c r="E63" s="4"/>
      <c r="F63" s="4"/>
      <c r="G63" s="4"/>
      <c r="H63" s="4"/>
      <c r="I63" s="83">
        <f>F63*H63</f>
        <v>0</v>
      </c>
      <c r="J63" s="80">
        <f>G63*H63</f>
        <v>0</v>
      </c>
      <c r="K63" s="80">
        <f>0.5*(I63-J63)</f>
        <v>0</v>
      </c>
      <c r="L63" s="4"/>
      <c r="M63" s="80">
        <f>L63*H63</f>
        <v>0</v>
      </c>
      <c r="N63" s="80">
        <f>I63-M63</f>
        <v>0</v>
      </c>
      <c r="O63" s="80"/>
      <c r="P63" s="90">
        <f>0.95*O63</f>
        <v>0</v>
      </c>
      <c r="Q63" s="80"/>
      <c r="R63" s="80">
        <f>L63*Q63</f>
        <v>0</v>
      </c>
      <c r="S63" s="90">
        <f>P63-R63</f>
        <v>0</v>
      </c>
      <c r="T63" s="187"/>
      <c r="U63" s="287">
        <f t="shared" si="6"/>
        <v>0</v>
      </c>
      <c r="V63" s="287">
        <f t="shared" si="7"/>
        <v>0</v>
      </c>
      <c r="W63" s="209"/>
      <c r="X63" s="188">
        <f t="shared" si="8"/>
        <v>0</v>
      </c>
    </row>
    <row r="64" spans="1:24" x14ac:dyDescent="0.25">
      <c r="A64" s="22"/>
      <c r="B64" s="4"/>
      <c r="C64" s="4"/>
      <c r="D64" s="29"/>
      <c r="E64" s="4"/>
      <c r="F64" s="4"/>
      <c r="G64" s="4"/>
      <c r="H64" s="4"/>
      <c r="I64" s="83">
        <f>F64*H64</f>
        <v>0</v>
      </c>
      <c r="J64" s="80">
        <f>G64*H64</f>
        <v>0</v>
      </c>
      <c r="K64" s="80">
        <f>0.5*(I64-J64)</f>
        <v>0</v>
      </c>
      <c r="L64" s="4"/>
      <c r="M64" s="80">
        <f>L64*H64</f>
        <v>0</v>
      </c>
      <c r="N64" s="80">
        <f>I64-M64</f>
        <v>0</v>
      </c>
      <c r="O64" s="80"/>
      <c r="P64" s="90">
        <f>0.95*O64</f>
        <v>0</v>
      </c>
      <c r="Q64" s="80"/>
      <c r="R64" s="80">
        <f>L64*Q64</f>
        <v>0</v>
      </c>
      <c r="S64" s="90">
        <f>P64-R64</f>
        <v>0</v>
      </c>
      <c r="T64" s="187"/>
      <c r="U64" s="287">
        <f t="shared" si="6"/>
        <v>0</v>
      </c>
      <c r="V64" s="287">
        <f t="shared" si="7"/>
        <v>0</v>
      </c>
      <c r="W64" s="209"/>
      <c r="X64" s="188">
        <f t="shared" si="8"/>
        <v>0</v>
      </c>
    </row>
    <row r="65" spans="1:24" ht="15.75" thickBot="1" x14ac:dyDescent="0.3">
      <c r="A65" s="15"/>
      <c r="B65" s="16"/>
      <c r="C65" s="16"/>
      <c r="D65" s="16"/>
      <c r="E65" s="16"/>
      <c r="F65" s="16"/>
      <c r="G65" s="16"/>
      <c r="H65" s="16"/>
      <c r="I65" s="87">
        <f>F65*H65</f>
        <v>0</v>
      </c>
      <c r="J65" s="82">
        <f>G65*H65</f>
        <v>0</v>
      </c>
      <c r="K65" s="82">
        <f>0.5*(I65-J65)</f>
        <v>0</v>
      </c>
      <c r="L65" s="16"/>
      <c r="M65" s="82">
        <f>L65*H65</f>
        <v>0</v>
      </c>
      <c r="N65" s="82">
        <f>I65-M65</f>
        <v>0</v>
      </c>
      <c r="O65" s="82"/>
      <c r="P65" s="158">
        <f>0.95*O65</f>
        <v>0</v>
      </c>
      <c r="Q65" s="82"/>
      <c r="R65" s="82">
        <f>L65*Q65</f>
        <v>0</v>
      </c>
      <c r="S65" s="158">
        <f>P65-R65</f>
        <v>0</v>
      </c>
      <c r="T65" s="189"/>
      <c r="U65" s="288">
        <f t="shared" si="6"/>
        <v>0</v>
      </c>
      <c r="V65" s="288">
        <f t="shared" si="7"/>
        <v>0</v>
      </c>
      <c r="W65" s="214"/>
      <c r="X65" s="200">
        <f t="shared" si="8"/>
        <v>0</v>
      </c>
    </row>
    <row r="66" spans="1:24" ht="15.75" thickBot="1" x14ac:dyDescent="0.3">
      <c r="A66" s="110"/>
      <c r="B66" s="2"/>
      <c r="C66" s="2"/>
      <c r="D66" s="2"/>
      <c r="E66" s="2"/>
      <c r="F66" s="2"/>
      <c r="G66" s="2"/>
      <c r="H66" s="2"/>
      <c r="I66" s="88"/>
      <c r="J66" s="111"/>
      <c r="K66" s="8"/>
      <c r="L66" s="2"/>
      <c r="M66" s="8"/>
      <c r="N66" s="9"/>
      <c r="O66" s="9"/>
      <c r="P66" s="169"/>
      <c r="Q66" s="166"/>
      <c r="R66" s="9"/>
      <c r="S66" s="9"/>
      <c r="T66" s="216"/>
      <c r="U66" s="191"/>
      <c r="V66" s="191"/>
      <c r="W66" s="191"/>
      <c r="X66" s="191"/>
    </row>
    <row r="67" spans="1:24" ht="15.75" thickBot="1" x14ac:dyDescent="0.3">
      <c r="A67" s="109" t="s">
        <v>48</v>
      </c>
      <c r="B67" s="2"/>
      <c r="C67" s="2"/>
      <c r="D67" s="2"/>
      <c r="E67" s="2"/>
      <c r="F67" s="2"/>
      <c r="G67" s="2"/>
      <c r="H67" s="2"/>
      <c r="I67" s="79">
        <f>SUM(I17:I65)</f>
        <v>0</v>
      </c>
      <c r="J67" s="79">
        <f>SUM(J17:J65)</f>
        <v>0</v>
      </c>
      <c r="K67" s="79">
        <f>SUM(K17:K65)</f>
        <v>0</v>
      </c>
      <c r="L67" s="2"/>
      <c r="M67" s="79">
        <f>SUM(M17:M65)</f>
        <v>0</v>
      </c>
      <c r="N67" s="79">
        <f>SUM(N17:N65)</f>
        <v>0</v>
      </c>
      <c r="O67" s="79">
        <f>SUM(O17:O65)</f>
        <v>0</v>
      </c>
      <c r="P67" s="79">
        <f>SUM(P17:P65)</f>
        <v>0</v>
      </c>
      <c r="Q67" s="8"/>
      <c r="R67" s="79">
        <f>SUM(R17:R65)</f>
        <v>0</v>
      </c>
      <c r="S67" s="167">
        <f>SUM(S17:S65)</f>
        <v>0</v>
      </c>
      <c r="T67" s="216"/>
      <c r="U67" s="192">
        <f>SUM(U17:U65)</f>
        <v>0</v>
      </c>
      <c r="V67" s="192">
        <f>SUM(V17:V65)</f>
        <v>0</v>
      </c>
      <c r="W67" s="191"/>
      <c r="X67" s="192">
        <f>SUM(X17:X65)</f>
        <v>0</v>
      </c>
    </row>
    <row r="69" spans="1:24" x14ac:dyDescent="0.25">
      <c r="I69" s="70"/>
      <c r="J69" s="70"/>
      <c r="K69" s="70"/>
    </row>
    <row r="70" spans="1:24" x14ac:dyDescent="0.25">
      <c r="A70" s="324" t="s">
        <v>106</v>
      </c>
      <c r="G70" s="2"/>
      <c r="K70" s="71"/>
    </row>
    <row r="71" spans="1:24" x14ac:dyDescent="0.25">
      <c r="A71" s="324"/>
      <c r="G71" s="2"/>
    </row>
    <row r="72" spans="1:24" x14ac:dyDescent="0.25">
      <c r="A72" s="323" t="s">
        <v>211</v>
      </c>
      <c r="B72" s="95"/>
      <c r="C72" s="95"/>
      <c r="D72" s="95"/>
      <c r="E72" s="96"/>
      <c r="F72" s="95"/>
      <c r="G72" s="95"/>
      <c r="H72" s="95"/>
    </row>
    <row r="73" spans="1:24" x14ac:dyDescent="0.25">
      <c r="A73" s="324" t="s">
        <v>212</v>
      </c>
      <c r="B73" s="95"/>
      <c r="C73" s="95"/>
      <c r="D73" s="95"/>
      <c r="E73" s="95"/>
      <c r="F73" s="95"/>
      <c r="G73" s="95"/>
      <c r="H73" s="95"/>
    </row>
    <row r="74" spans="1:24" x14ac:dyDescent="0.25">
      <c r="A74" s="323" t="s">
        <v>202</v>
      </c>
      <c r="B74" s="95"/>
      <c r="C74" s="95"/>
      <c r="D74" s="95"/>
      <c r="E74" s="95"/>
      <c r="F74" s="95"/>
      <c r="G74" s="95"/>
      <c r="H74" s="95"/>
    </row>
    <row r="75" spans="1:24" x14ac:dyDescent="0.25">
      <c r="A75" s="325"/>
      <c r="B75" s="95"/>
      <c r="C75" s="95"/>
      <c r="D75" s="95"/>
      <c r="E75" s="95"/>
      <c r="F75" s="95"/>
      <c r="G75" s="95"/>
      <c r="H75" s="95"/>
    </row>
    <row r="76" spans="1:24" x14ac:dyDescent="0.25">
      <c r="A76" s="323" t="s">
        <v>216</v>
      </c>
      <c r="B76" s="323"/>
      <c r="C76" s="95"/>
      <c r="D76" s="95"/>
      <c r="E76" s="95"/>
      <c r="F76" s="95"/>
      <c r="G76" s="95"/>
      <c r="H76" s="95"/>
    </row>
  </sheetData>
  <mergeCells count="4">
    <mergeCell ref="F6:G6"/>
    <mergeCell ref="H6:I6"/>
    <mergeCell ref="A12:S12"/>
    <mergeCell ref="T12:X12"/>
  </mergeCells>
  <phoneticPr fontId="0" type="noConversion"/>
  <printOptions headings="1"/>
  <pageMargins left="0.7" right="0.7" top="0.75" bottom="0.75" header="0.3" footer="0.3"/>
  <pageSetup scale="42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opLeftCell="I13" workbookViewId="0">
      <selection activeCell="Y39" sqref="Y39"/>
    </sheetView>
  </sheetViews>
  <sheetFormatPr defaultColWidth="9.140625" defaultRowHeight="12.75" x14ac:dyDescent="0.2"/>
  <cols>
    <col min="1" max="1" width="35.85546875" style="42" customWidth="1"/>
    <col min="2" max="2" width="14.5703125" style="42" customWidth="1"/>
    <col min="3" max="3" width="12.140625" style="42" customWidth="1"/>
    <col min="4" max="4" width="12.42578125" style="42" customWidth="1"/>
    <col min="5" max="5" width="13.5703125" style="42" customWidth="1"/>
    <col min="6" max="6" width="11.85546875" style="42" customWidth="1"/>
    <col min="7" max="7" width="11.42578125" style="42" customWidth="1"/>
    <col min="8" max="8" width="13.7109375" style="42" customWidth="1"/>
    <col min="9" max="9" width="10" style="42" customWidth="1"/>
    <col min="10" max="10" width="11.28515625" style="42" customWidth="1"/>
    <col min="11" max="11" width="10.28515625" style="42" customWidth="1"/>
    <col min="12" max="12" width="12.28515625" style="42" customWidth="1"/>
    <col min="13" max="13" width="9.140625" style="42"/>
    <col min="14" max="14" width="11.28515625" style="42" customWidth="1"/>
    <col min="15" max="15" width="10.28515625" style="42" customWidth="1"/>
    <col min="16" max="16" width="12.28515625" style="42" customWidth="1"/>
    <col min="17" max="17" width="10" style="42" customWidth="1"/>
    <col min="18" max="18" width="10.140625" style="42" customWidth="1"/>
    <col min="19" max="19" width="10.42578125" style="42" customWidth="1"/>
    <col min="20" max="22" width="9.140625" style="42"/>
    <col min="23" max="23" width="12.140625" style="42" customWidth="1"/>
    <col min="24" max="16384" width="9.140625" style="42"/>
  </cols>
  <sheetData>
    <row r="1" spans="1:23" ht="15" x14ac:dyDescent="0.25">
      <c r="A1" s="193" t="s">
        <v>53</v>
      </c>
      <c r="B1" s="194"/>
      <c r="C1" s="194"/>
      <c r="D1" s="194"/>
      <c r="E1" s="194"/>
      <c r="F1" s="194"/>
      <c r="G1" s="194"/>
      <c r="H1" s="195"/>
    </row>
    <row r="2" spans="1:23" ht="15" x14ac:dyDescent="0.25">
      <c r="A2" s="327" t="s">
        <v>54</v>
      </c>
      <c r="B2" s="330"/>
      <c r="C2" s="330"/>
      <c r="D2" s="330"/>
      <c r="E2" s="330"/>
      <c r="F2" s="330"/>
      <c r="G2" s="330"/>
      <c r="H2" s="331"/>
    </row>
    <row r="3" spans="1:23" ht="15" x14ac:dyDescent="0.25">
      <c r="A3" s="196" t="s">
        <v>56</v>
      </c>
      <c r="B3" s="197"/>
      <c r="C3" s="197"/>
      <c r="D3" s="197"/>
      <c r="E3" s="197"/>
      <c r="F3" s="197"/>
      <c r="G3" s="197"/>
      <c r="H3" s="198"/>
    </row>
    <row r="4" spans="1:23" ht="15.75" thickBot="1" x14ac:dyDescent="0.3">
      <c r="A4" s="332" t="s">
        <v>55</v>
      </c>
      <c r="B4" s="333"/>
      <c r="C4" s="333"/>
      <c r="D4" s="333"/>
      <c r="E4" s="333"/>
      <c r="F4" s="333"/>
      <c r="G4" s="333"/>
      <c r="H4" s="334"/>
    </row>
    <row r="5" spans="1:23" ht="13.9" thickBot="1" x14ac:dyDescent="0.3"/>
    <row r="6" spans="1:23" ht="15" thickBot="1" x14ac:dyDescent="0.35">
      <c r="D6" s="361" t="s">
        <v>205</v>
      </c>
      <c r="E6" s="362"/>
      <c r="F6" s="363" t="s">
        <v>206</v>
      </c>
      <c r="G6" s="364"/>
    </row>
    <row r="7" spans="1:23" ht="14.45" x14ac:dyDescent="0.3">
      <c r="A7" s="378" t="s">
        <v>188</v>
      </c>
      <c r="B7" s="379"/>
      <c r="C7" s="380"/>
      <c r="D7" s="103" t="s">
        <v>118</v>
      </c>
      <c r="E7" s="281">
        <f>O20</f>
        <v>0</v>
      </c>
      <c r="F7" s="283" t="s">
        <v>179</v>
      </c>
      <c r="G7" s="342">
        <f>W20</f>
        <v>0</v>
      </c>
    </row>
    <row r="8" spans="1:23" ht="15" thickBot="1" x14ac:dyDescent="0.35">
      <c r="A8" s="381" t="s">
        <v>189</v>
      </c>
      <c r="B8" s="382"/>
      <c r="C8" s="383"/>
      <c r="D8" s="104" t="s">
        <v>119</v>
      </c>
      <c r="E8" s="282">
        <f>J26</f>
        <v>0</v>
      </c>
      <c r="F8" s="284" t="s">
        <v>180</v>
      </c>
      <c r="G8" s="262">
        <f>U26</f>
        <v>0</v>
      </c>
    </row>
    <row r="9" spans="1:23" ht="15" thickBot="1" x14ac:dyDescent="0.35">
      <c r="A9" s="384" t="s">
        <v>190</v>
      </c>
      <c r="B9" s="385"/>
      <c r="C9" s="386"/>
      <c r="D9" s="105" t="s">
        <v>100</v>
      </c>
      <c r="E9" s="249">
        <f>E7-E8</f>
        <v>0</v>
      </c>
      <c r="F9" s="286" t="s">
        <v>181</v>
      </c>
      <c r="G9" s="285">
        <f>G7-G8</f>
        <v>0</v>
      </c>
      <c r="H9" s="261"/>
    </row>
    <row r="11" spans="1:23" ht="13.9" thickBot="1" x14ac:dyDescent="0.3"/>
    <row r="12" spans="1:23" ht="15" customHeight="1" thickBot="1" x14ac:dyDescent="0.3">
      <c r="A12" s="391" t="s">
        <v>167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3"/>
    </row>
    <row r="13" spans="1:23" ht="15" customHeight="1" x14ac:dyDescent="0.25">
      <c r="A13" s="374" t="s">
        <v>60</v>
      </c>
      <c r="B13" s="372"/>
      <c r="C13" s="372"/>
      <c r="D13" s="373"/>
      <c r="E13" s="375" t="s">
        <v>98</v>
      </c>
      <c r="F13" s="376"/>
      <c r="G13" s="377"/>
      <c r="H13" s="387" t="s">
        <v>165</v>
      </c>
      <c r="I13" s="388"/>
      <c r="J13" s="388"/>
      <c r="K13" s="388"/>
      <c r="L13" s="388"/>
      <c r="M13" s="388"/>
      <c r="N13" s="388"/>
      <c r="O13" s="388"/>
      <c r="P13" s="389" t="s">
        <v>166</v>
      </c>
      <c r="Q13" s="388"/>
      <c r="R13" s="388"/>
      <c r="S13" s="388"/>
      <c r="T13" s="388"/>
      <c r="U13" s="388"/>
      <c r="V13" s="388"/>
      <c r="W13" s="390"/>
    </row>
    <row r="14" spans="1:23" ht="118.9" x14ac:dyDescent="0.25">
      <c r="A14" s="51" t="s">
        <v>122</v>
      </c>
      <c r="B14" s="47" t="s">
        <v>0</v>
      </c>
      <c r="C14" s="47" t="s">
        <v>2</v>
      </c>
      <c r="D14" s="112" t="s">
        <v>61</v>
      </c>
      <c r="E14" s="115" t="s">
        <v>113</v>
      </c>
      <c r="F14" s="47" t="s">
        <v>114</v>
      </c>
      <c r="G14" s="112" t="s">
        <v>61</v>
      </c>
      <c r="H14" s="117" t="s">
        <v>86</v>
      </c>
      <c r="I14" s="48" t="s">
        <v>87</v>
      </c>
      <c r="J14" s="48" t="s">
        <v>62</v>
      </c>
      <c r="K14" s="48" t="s">
        <v>63</v>
      </c>
      <c r="L14" s="48" t="s">
        <v>89</v>
      </c>
      <c r="M14" s="48" t="s">
        <v>90</v>
      </c>
      <c r="N14" s="48" t="s">
        <v>91</v>
      </c>
      <c r="O14" s="245" t="s">
        <v>109</v>
      </c>
      <c r="P14" s="250" t="s">
        <v>153</v>
      </c>
      <c r="Q14" s="251" t="s">
        <v>154</v>
      </c>
      <c r="R14" s="251" t="s">
        <v>62</v>
      </c>
      <c r="S14" s="251" t="s">
        <v>63</v>
      </c>
      <c r="T14" s="251" t="s">
        <v>158</v>
      </c>
      <c r="U14" s="251" t="s">
        <v>159</v>
      </c>
      <c r="V14" s="251" t="s">
        <v>161</v>
      </c>
      <c r="W14" s="252" t="s">
        <v>163</v>
      </c>
    </row>
    <row r="15" spans="1:23" ht="16.5" customHeight="1" x14ac:dyDescent="0.25">
      <c r="A15" s="49"/>
      <c r="B15" s="50" t="s">
        <v>8</v>
      </c>
      <c r="C15" s="50" t="s">
        <v>8</v>
      </c>
      <c r="D15" s="113" t="s">
        <v>64</v>
      </c>
      <c r="E15" s="116" t="s">
        <v>8</v>
      </c>
      <c r="F15" s="51" t="s">
        <v>8</v>
      </c>
      <c r="G15" s="52" t="s">
        <v>112</v>
      </c>
      <c r="H15" s="118" t="s">
        <v>65</v>
      </c>
      <c r="I15" s="51" t="s">
        <v>66</v>
      </c>
      <c r="J15" s="51" t="s">
        <v>67</v>
      </c>
      <c r="K15" s="51" t="s">
        <v>68</v>
      </c>
      <c r="L15" s="51" t="s">
        <v>8</v>
      </c>
      <c r="M15" s="51" t="s">
        <v>69</v>
      </c>
      <c r="N15" s="51" t="s">
        <v>73</v>
      </c>
      <c r="O15" s="246" t="s">
        <v>70</v>
      </c>
      <c r="P15" s="253" t="s">
        <v>152</v>
      </c>
      <c r="Q15" s="254" t="s">
        <v>155</v>
      </c>
      <c r="R15" s="254" t="s">
        <v>156</v>
      </c>
      <c r="S15" s="254" t="s">
        <v>157</v>
      </c>
      <c r="T15" s="254" t="s">
        <v>8</v>
      </c>
      <c r="U15" s="254" t="s">
        <v>160</v>
      </c>
      <c r="V15" s="254" t="s">
        <v>162</v>
      </c>
      <c r="W15" s="255" t="s">
        <v>164</v>
      </c>
    </row>
    <row r="16" spans="1:23" ht="14.45" x14ac:dyDescent="0.25">
      <c r="A16" s="53" t="s">
        <v>121</v>
      </c>
      <c r="B16" s="140"/>
      <c r="C16" s="147"/>
      <c r="D16" s="120">
        <f>IF(C16&gt;0,B16/C16,0)</f>
        <v>0</v>
      </c>
      <c r="E16" s="145"/>
      <c r="F16" s="147"/>
      <c r="G16" s="120">
        <f>IF(F16&gt;0,E16/F16,0)</f>
        <v>0</v>
      </c>
      <c r="H16" s="121">
        <f>IF(G16&lt;D16,(D16-G16)/2+G16,D16)</f>
        <v>0</v>
      </c>
      <c r="I16" s="124">
        <f>H16*C16</f>
        <v>0</v>
      </c>
      <c r="J16" s="125">
        <f>B16-I16</f>
        <v>0</v>
      </c>
      <c r="K16" s="65" t="s">
        <v>88</v>
      </c>
      <c r="L16" s="147"/>
      <c r="M16" s="128">
        <f>H16*L16</f>
        <v>0</v>
      </c>
      <c r="N16" s="94">
        <f>0.95*B16</f>
        <v>0</v>
      </c>
      <c r="O16" s="247">
        <f>N16-M16</f>
        <v>0</v>
      </c>
      <c r="P16" s="256">
        <f>MIN(D16,G16)</f>
        <v>0</v>
      </c>
      <c r="Q16" s="258">
        <f>P16*C16</f>
        <v>0</v>
      </c>
      <c r="R16" s="258">
        <f>B16-Q16</f>
        <v>0</v>
      </c>
      <c r="S16" s="350" t="s">
        <v>88</v>
      </c>
      <c r="T16" s="258"/>
      <c r="U16" s="258">
        <f>P16*T16</f>
        <v>0</v>
      </c>
      <c r="V16" s="258">
        <f>0.95*0.95*B16</f>
        <v>0</v>
      </c>
      <c r="W16" s="351">
        <f>V16-U16</f>
        <v>0</v>
      </c>
    </row>
    <row r="17" spans="1:25" ht="14.45" x14ac:dyDescent="0.3">
      <c r="A17" s="56" t="s">
        <v>116</v>
      </c>
      <c r="B17" s="141"/>
      <c r="C17" s="142"/>
      <c r="D17" s="120">
        <f>IF(C17&gt;0,B17/C17,0)</f>
        <v>0</v>
      </c>
      <c r="E17" s="146"/>
      <c r="F17" s="142"/>
      <c r="G17" s="120">
        <f>IF(F17&gt;0,E17/F17,0)</f>
        <v>0</v>
      </c>
      <c r="H17" s="122">
        <f>IF(G17&lt;D17,(D17-G17)/2+G17,D17)</f>
        <v>0</v>
      </c>
      <c r="I17" s="126">
        <f>H17*C17</f>
        <v>0</v>
      </c>
      <c r="J17" s="127">
        <f>B17-I17</f>
        <v>0</v>
      </c>
      <c r="K17" s="65" t="s">
        <v>88</v>
      </c>
      <c r="L17" s="148"/>
      <c r="M17" s="94">
        <f>H17*L17</f>
        <v>0</v>
      </c>
      <c r="N17" s="94">
        <f>0.95*B17</f>
        <v>0</v>
      </c>
      <c r="O17" s="248">
        <f>N17-M17</f>
        <v>0</v>
      </c>
      <c r="P17" s="256">
        <f t="shared" ref="P17:P19" si="0">MIN(D17,G17)</f>
        <v>0</v>
      </c>
      <c r="Q17" s="258">
        <f t="shared" ref="Q17:Q19" si="1">P17*C17</f>
        <v>0</v>
      </c>
      <c r="R17" s="258">
        <f t="shared" ref="R17:R19" si="2">B17-Q17</f>
        <v>0</v>
      </c>
      <c r="S17" s="350" t="s">
        <v>88</v>
      </c>
      <c r="T17" s="258"/>
      <c r="U17" s="258">
        <f t="shared" ref="U17:U19" si="3">P17*T17</f>
        <v>0</v>
      </c>
      <c r="V17" s="258">
        <f t="shared" ref="V17:V19" si="4">0.95*0.95*B17</f>
        <v>0</v>
      </c>
      <c r="W17" s="352">
        <f t="shared" ref="W17:W19" si="5">V17-U17</f>
        <v>0</v>
      </c>
    </row>
    <row r="18" spans="1:25" ht="14.45" x14ac:dyDescent="0.3">
      <c r="A18" s="56" t="s">
        <v>115</v>
      </c>
      <c r="B18" s="143"/>
      <c r="C18" s="144"/>
      <c r="D18" s="120">
        <f>IF(C18&gt;0,B18/C18,0)</f>
        <v>0</v>
      </c>
      <c r="E18" s="139"/>
      <c r="F18" s="144"/>
      <c r="G18" s="120">
        <f>IF(F18&gt;0,E18/F18,0)</f>
        <v>0</v>
      </c>
      <c r="H18" s="122">
        <f>IF(G18&lt;D18,(D18-G18)/2+G18,D18)</f>
        <v>0</v>
      </c>
      <c r="I18" s="126">
        <f>H18*C18</f>
        <v>0</v>
      </c>
      <c r="J18" s="127">
        <f>B18-I18</f>
        <v>0</v>
      </c>
      <c r="K18" s="65" t="s">
        <v>88</v>
      </c>
      <c r="L18" s="149"/>
      <c r="M18" s="94">
        <f>H18*L18</f>
        <v>0</v>
      </c>
      <c r="N18" s="94">
        <f>0.95*B18</f>
        <v>0</v>
      </c>
      <c r="O18" s="248">
        <f>N18-M18</f>
        <v>0</v>
      </c>
      <c r="P18" s="256">
        <f t="shared" si="0"/>
        <v>0</v>
      </c>
      <c r="Q18" s="258">
        <f t="shared" si="1"/>
        <v>0</v>
      </c>
      <c r="R18" s="258">
        <f t="shared" si="2"/>
        <v>0</v>
      </c>
      <c r="S18" s="350" t="s">
        <v>88</v>
      </c>
      <c r="T18" s="258"/>
      <c r="U18" s="258">
        <f t="shared" si="3"/>
        <v>0</v>
      </c>
      <c r="V18" s="258">
        <f t="shared" si="4"/>
        <v>0</v>
      </c>
      <c r="W18" s="352">
        <f t="shared" si="5"/>
        <v>0</v>
      </c>
    </row>
    <row r="19" spans="1:25" ht="15" thickBot="1" x14ac:dyDescent="0.35">
      <c r="A19" s="56" t="s">
        <v>117</v>
      </c>
      <c r="B19" s="143"/>
      <c r="C19" s="144"/>
      <c r="D19" s="120">
        <f>IF(C19&gt;0,B19/C19,0)</f>
        <v>0</v>
      </c>
      <c r="E19" s="139"/>
      <c r="F19" s="144"/>
      <c r="G19" s="120">
        <f>IF(F19&gt;0,E19/F19,0)</f>
        <v>0</v>
      </c>
      <c r="H19" s="122">
        <f>IF(G19&lt;D19,(D19-G19)/2+G19,D19)</f>
        <v>0</v>
      </c>
      <c r="I19" s="135">
        <f>H19*C19</f>
        <v>0</v>
      </c>
      <c r="J19" s="136">
        <f>B19-I19</f>
        <v>0</v>
      </c>
      <c r="K19" s="65" t="s">
        <v>88</v>
      </c>
      <c r="L19" s="149"/>
      <c r="M19" s="137">
        <f>H19*L19</f>
        <v>0</v>
      </c>
      <c r="N19" s="94">
        <f>0.95*B19</f>
        <v>0</v>
      </c>
      <c r="O19" s="248">
        <f>N19-M19</f>
        <v>0</v>
      </c>
      <c r="P19" s="256">
        <f t="shared" si="0"/>
        <v>0</v>
      </c>
      <c r="Q19" s="258">
        <f t="shared" si="1"/>
        <v>0</v>
      </c>
      <c r="R19" s="258">
        <f t="shared" si="2"/>
        <v>0</v>
      </c>
      <c r="S19" s="350" t="s">
        <v>88</v>
      </c>
      <c r="T19" s="258"/>
      <c r="U19" s="258">
        <f t="shared" si="3"/>
        <v>0</v>
      </c>
      <c r="V19" s="258">
        <f t="shared" si="4"/>
        <v>0</v>
      </c>
      <c r="W19" s="352">
        <f t="shared" si="5"/>
        <v>0</v>
      </c>
    </row>
    <row r="20" spans="1:25" ht="15" thickBot="1" x14ac:dyDescent="0.3">
      <c r="A20" s="59" t="s">
        <v>48</v>
      </c>
      <c r="B20" s="91">
        <f>SUM(B16:B19)</f>
        <v>0</v>
      </c>
      <c r="C20" s="92"/>
      <c r="D20" s="114"/>
      <c r="E20" s="91">
        <f>SUM(E16:E19)</f>
        <v>0</v>
      </c>
      <c r="F20" s="93"/>
      <c r="G20" s="114"/>
      <c r="H20" s="119"/>
      <c r="I20" s="91">
        <f>SUM(I16:I19)</f>
        <v>0</v>
      </c>
      <c r="J20" s="123">
        <f>SUM(J16:J18)</f>
        <v>0</v>
      </c>
      <c r="K20" s="60">
        <f>IF(B20&gt;0,J20/B20,0)</f>
        <v>0</v>
      </c>
      <c r="L20" s="91">
        <f>SUM(L16:L19)</f>
        <v>0</v>
      </c>
      <c r="M20" s="91">
        <f>SUM(M16:M19)</f>
        <v>0</v>
      </c>
      <c r="N20" s="91">
        <f>SUM(N16:N19)</f>
        <v>0</v>
      </c>
      <c r="O20" s="249">
        <f>SUM(O16:O19)</f>
        <v>0</v>
      </c>
      <c r="P20" s="259"/>
      <c r="Q20" s="257">
        <f>SUM(Q16:Q19)</f>
        <v>0</v>
      </c>
      <c r="R20" s="257">
        <f>SUM(R16:R19)</f>
        <v>0</v>
      </c>
      <c r="S20" s="353">
        <f>IF(B20&gt;0,R20/B20,0)</f>
        <v>0</v>
      </c>
      <c r="T20" s="260">
        <f>SUM(T16:T19)</f>
        <v>0</v>
      </c>
      <c r="U20" s="260">
        <f>SUM(U16:U19)</f>
        <v>0</v>
      </c>
      <c r="V20" s="260">
        <f>SUM(V16:V19)</f>
        <v>0</v>
      </c>
      <c r="W20" s="262">
        <f>SUM(W16:W19)</f>
        <v>0</v>
      </c>
    </row>
    <row r="21" spans="1:25" ht="13.9" thickBot="1" x14ac:dyDescent="0.3">
      <c r="P21" s="274"/>
      <c r="Q21" s="261"/>
    </row>
    <row r="22" spans="1:25" ht="15" customHeight="1" thickBot="1" x14ac:dyDescent="0.25">
      <c r="P22" s="394" t="s">
        <v>178</v>
      </c>
      <c r="Q22" s="395"/>
      <c r="R22" s="395"/>
      <c r="S22" s="395"/>
      <c r="T22" s="395"/>
      <c r="U22" s="396"/>
      <c r="V22" s="102"/>
      <c r="W22" s="102"/>
    </row>
    <row r="23" spans="1:25" ht="15" customHeight="1" thickBot="1" x14ac:dyDescent="0.25">
      <c r="A23" s="371" t="s">
        <v>99</v>
      </c>
      <c r="B23" s="372"/>
      <c r="C23" s="372"/>
      <c r="D23" s="372"/>
      <c r="E23" s="372"/>
      <c r="F23" s="372"/>
      <c r="G23" s="372"/>
      <c r="H23" s="372"/>
      <c r="I23" s="372"/>
      <c r="J23" s="373"/>
      <c r="K23" s="97"/>
      <c r="L23" s="102"/>
      <c r="M23" s="102"/>
      <c r="N23" s="102"/>
      <c r="O23" s="102"/>
      <c r="P23" s="368" t="s">
        <v>177</v>
      </c>
      <c r="Q23" s="369"/>
      <c r="R23" s="369"/>
      <c r="S23" s="369"/>
      <c r="T23" s="369"/>
      <c r="U23" s="370"/>
      <c r="V23" s="153"/>
      <c r="W23" s="102"/>
      <c r="X23" s="102"/>
      <c r="Y23" s="102"/>
    </row>
    <row r="24" spans="1:25" ht="102" x14ac:dyDescent="0.2">
      <c r="A24" s="98" t="s">
        <v>82</v>
      </c>
      <c r="B24" s="99" t="s">
        <v>97</v>
      </c>
      <c r="C24" s="99" t="s">
        <v>2</v>
      </c>
      <c r="D24" s="99" t="s">
        <v>61</v>
      </c>
      <c r="E24" s="100" t="s">
        <v>63</v>
      </c>
      <c r="F24" s="264" t="s">
        <v>86</v>
      </c>
      <c r="G24" s="335" t="s">
        <v>170</v>
      </c>
      <c r="H24" s="99" t="s">
        <v>92</v>
      </c>
      <c r="I24" s="100" t="s">
        <v>71</v>
      </c>
      <c r="J24" s="101" t="s">
        <v>110</v>
      </c>
      <c r="L24" s="61"/>
      <c r="M24" s="61"/>
      <c r="N24" s="61"/>
      <c r="O24" s="61"/>
      <c r="P24" s="275" t="s">
        <v>63</v>
      </c>
      <c r="Q24" s="264" t="s">
        <v>153</v>
      </c>
      <c r="R24" s="263" t="s">
        <v>171</v>
      </c>
      <c r="S24" s="265" t="s">
        <v>172</v>
      </c>
      <c r="T24" s="263" t="s">
        <v>174</v>
      </c>
      <c r="U24" s="276" t="s">
        <v>175</v>
      </c>
    </row>
    <row r="25" spans="1:25" ht="13.5" thickBot="1" x14ac:dyDescent="0.25">
      <c r="A25" s="49"/>
      <c r="B25" s="62" t="s">
        <v>8</v>
      </c>
      <c r="C25" s="50" t="s">
        <v>8</v>
      </c>
      <c r="D25" s="50" t="s">
        <v>64</v>
      </c>
      <c r="E25" s="50" t="s">
        <v>120</v>
      </c>
      <c r="F25" s="63" t="s">
        <v>72</v>
      </c>
      <c r="G25" s="51" t="s">
        <v>8</v>
      </c>
      <c r="H25" s="64" t="s">
        <v>58</v>
      </c>
      <c r="I25" s="64" t="s">
        <v>73</v>
      </c>
      <c r="J25" s="107" t="s">
        <v>74</v>
      </c>
      <c r="L25" s="65"/>
      <c r="M25" s="65"/>
      <c r="N25" s="65"/>
      <c r="O25" s="65"/>
      <c r="P25" s="272" t="s">
        <v>168</v>
      </c>
      <c r="Q25" s="266" t="s">
        <v>169</v>
      </c>
      <c r="R25" s="254" t="s">
        <v>8</v>
      </c>
      <c r="S25" s="267" t="s">
        <v>173</v>
      </c>
      <c r="T25" s="267" t="s">
        <v>162</v>
      </c>
      <c r="U25" s="268" t="s">
        <v>176</v>
      </c>
    </row>
    <row r="26" spans="1:25" ht="15.75" thickBot="1" x14ac:dyDescent="0.25">
      <c r="A26" s="66" t="s">
        <v>75</v>
      </c>
      <c r="B26" s="150"/>
      <c r="C26" s="151"/>
      <c r="D26" s="129">
        <f>IF(C26&gt;0,B26/C26,0)</f>
        <v>0</v>
      </c>
      <c r="E26" s="67">
        <f>K20</f>
        <v>0</v>
      </c>
      <c r="F26" s="130">
        <f>D26*(1-E26)</f>
        <v>0</v>
      </c>
      <c r="G26" s="68"/>
      <c r="H26" s="68">
        <f>F26*G26</f>
        <v>0</v>
      </c>
      <c r="I26" s="106">
        <f>0.95*B26</f>
        <v>0</v>
      </c>
      <c r="J26" s="108">
        <f>I26-H26</f>
        <v>0</v>
      </c>
      <c r="L26" s="57"/>
      <c r="M26" s="58"/>
      <c r="N26" s="55"/>
      <c r="O26" s="54"/>
      <c r="P26" s="273">
        <f>S20</f>
        <v>0</v>
      </c>
      <c r="Q26" s="354">
        <f>D26*(1-P26)</f>
        <v>0</v>
      </c>
      <c r="R26" s="269"/>
      <c r="S26" s="269">
        <f>Q26*R26</f>
        <v>0</v>
      </c>
      <c r="T26" s="270">
        <f>0.95*0.95*B26</f>
        <v>0</v>
      </c>
      <c r="U26" s="271">
        <f>T26-S26</f>
        <v>0</v>
      </c>
    </row>
    <row r="29" spans="1:25" x14ac:dyDescent="0.2">
      <c r="A29" s="138" t="s">
        <v>123</v>
      </c>
    </row>
    <row r="30" spans="1:25" x14ac:dyDescent="0.2">
      <c r="A30" s="138" t="s">
        <v>124</v>
      </c>
    </row>
    <row r="31" spans="1:25" x14ac:dyDescent="0.2">
      <c r="A31" s="138"/>
    </row>
    <row r="32" spans="1:25" x14ac:dyDescent="0.2">
      <c r="A32" s="323" t="s">
        <v>213</v>
      </c>
      <c r="B32" s="95"/>
      <c r="C32" s="95"/>
      <c r="D32" s="95"/>
      <c r="E32" s="96"/>
      <c r="F32" s="95"/>
      <c r="G32" s="95"/>
      <c r="H32" s="95"/>
    </row>
    <row r="33" spans="1:8" x14ac:dyDescent="0.2">
      <c r="A33" s="324" t="s">
        <v>214</v>
      </c>
      <c r="B33" s="95"/>
      <c r="C33" s="95"/>
      <c r="D33" s="95"/>
      <c r="E33" s="95"/>
      <c r="F33" s="95"/>
      <c r="G33" s="95"/>
      <c r="H33" s="95"/>
    </row>
    <row r="34" spans="1:8" x14ac:dyDescent="0.2">
      <c r="A34" s="323" t="s">
        <v>202</v>
      </c>
      <c r="B34" s="95"/>
      <c r="C34" s="95"/>
      <c r="D34" s="95"/>
      <c r="E34" s="95"/>
      <c r="F34" s="95"/>
      <c r="G34" s="95"/>
      <c r="H34" s="95"/>
    </row>
    <row r="35" spans="1:8" x14ac:dyDescent="0.2">
      <c r="A35" s="325"/>
      <c r="B35" s="95"/>
      <c r="C35" s="95"/>
      <c r="D35" s="95"/>
      <c r="E35" s="95"/>
      <c r="F35" s="95"/>
      <c r="G35" s="95"/>
      <c r="H35" s="95"/>
    </row>
    <row r="36" spans="1:8" x14ac:dyDescent="0.2">
      <c r="A36" s="323" t="s">
        <v>216</v>
      </c>
      <c r="B36" s="95"/>
      <c r="C36" s="95"/>
      <c r="D36" s="95"/>
      <c r="E36" s="95"/>
      <c r="F36" s="95"/>
      <c r="G36" s="95"/>
      <c r="H36" s="95"/>
    </row>
  </sheetData>
  <mergeCells count="13">
    <mergeCell ref="D6:E6"/>
    <mergeCell ref="F6:G6"/>
    <mergeCell ref="P13:W13"/>
    <mergeCell ref="A12:W12"/>
    <mergeCell ref="P22:U22"/>
    <mergeCell ref="P23:U23"/>
    <mergeCell ref="A23:J23"/>
    <mergeCell ref="A13:D13"/>
    <mergeCell ref="E13:G13"/>
    <mergeCell ref="A7:C7"/>
    <mergeCell ref="A8:C8"/>
    <mergeCell ref="A9:C9"/>
    <mergeCell ref="H13:O13"/>
  </mergeCells>
  <phoneticPr fontId="8" type="noConversion"/>
  <printOptions headings="1"/>
  <pageMargins left="0.75" right="0.75" top="1" bottom="1" header="0.5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2013 Eligible Recovery Summary </vt:lpstr>
      <vt:lpstr>2013 RoR ILEC Interstate Rates</vt:lpstr>
      <vt:lpstr>2013 RoR ILEC Intrastate Rates</vt:lpstr>
      <vt:lpstr>2013 RoR ILEC Rec. Comp. Rates</vt:lpstr>
      <vt:lpstr>'2013 Eligible Recovery Summary '!Print_Area</vt:lpstr>
      <vt:lpstr>'2013 RoR ILEC Interstate Rates'!Print_Area</vt:lpstr>
      <vt:lpstr>'2013 RoR ILEC Intrastate Rates'!Print_Area</vt:lpstr>
      <vt:lpstr>'2013 RoR ILEC Rec. Comp. Rates'!Print_Area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Pamela Arluk</cp:lastModifiedBy>
  <cp:lastPrinted>2012-04-17T19:49:06Z</cp:lastPrinted>
  <dcterms:created xsi:type="dcterms:W3CDTF">2011-12-02T15:46:20Z</dcterms:created>
  <dcterms:modified xsi:type="dcterms:W3CDTF">2013-04-18T15:02:50Z</dcterms:modified>
</cp:coreProperties>
</file>